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Sheet1!$A$2:$AP$87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<sst xmlns="http://schemas.openxmlformats.org/spreadsheetml/2006/main" count="591" uniqueCount="245">
  <si>
    <t>2026年招生专业及计划数</t>
  </si>
  <si>
    <t>层次</t>
  </si>
  <si>
    <t>校区</t>
  </si>
  <si>
    <t>院系</t>
  </si>
  <si>
    <t>专业名称</t>
  </si>
  <si>
    <t>科类</t>
  </si>
  <si>
    <t>四川省普通高考</t>
  </si>
  <si>
    <t>四川区域均衡专项计划</t>
  </si>
  <si>
    <t>省外</t>
  </si>
  <si>
    <t>收费标准  （元/年·生）</t>
  </si>
  <si>
    <t>选科要求</t>
  </si>
  <si>
    <t>四川对口招生</t>
  </si>
  <si>
    <t>攀枝花</t>
  </si>
  <si>
    <t>乐山</t>
  </si>
  <si>
    <t>雅安</t>
  </si>
  <si>
    <t>阿坝</t>
  </si>
  <si>
    <t>甘孜</t>
  </si>
  <si>
    <t>凉山</t>
  </si>
  <si>
    <t>北京</t>
  </si>
  <si>
    <t>天津</t>
  </si>
  <si>
    <t>河北</t>
  </si>
  <si>
    <t>山西</t>
  </si>
  <si>
    <t>内蒙古</t>
  </si>
  <si>
    <t>吉林</t>
  </si>
  <si>
    <t>黑龙江</t>
  </si>
  <si>
    <t>上海</t>
  </si>
  <si>
    <t>江苏</t>
  </si>
  <si>
    <t>浙江</t>
  </si>
  <si>
    <t>安徽</t>
  </si>
  <si>
    <t>福建</t>
  </si>
  <si>
    <t>江西</t>
  </si>
  <si>
    <t>山东</t>
  </si>
  <si>
    <t>河南</t>
  </si>
  <si>
    <t>湖北</t>
  </si>
  <si>
    <t>湖南</t>
  </si>
  <si>
    <t>广东</t>
  </si>
  <si>
    <t>广西</t>
  </si>
  <si>
    <t>海南</t>
  </si>
  <si>
    <t>重庆</t>
  </si>
  <si>
    <t>贵州</t>
  </si>
  <si>
    <t>云南</t>
  </si>
  <si>
    <t>陕西</t>
  </si>
  <si>
    <t>甘肃</t>
  </si>
  <si>
    <t>青海</t>
  </si>
  <si>
    <t>宁夏</t>
  </si>
  <si>
    <t>新疆</t>
  </si>
  <si>
    <t>计划</t>
  </si>
  <si>
    <t>类别</t>
  </si>
  <si>
    <t>本科</t>
  </si>
  <si>
    <t>眉山校区</t>
  </si>
  <si>
    <t>数字经济与管理学院</t>
  </si>
  <si>
    <t>会计学</t>
  </si>
  <si>
    <t>历史</t>
  </si>
  <si>
    <t>不提科目要求</t>
  </si>
  <si>
    <t>物理</t>
  </si>
  <si>
    <t>审计学</t>
  </si>
  <si>
    <t>7（含南疆单列计划1）</t>
  </si>
  <si>
    <t>财务管理</t>
  </si>
  <si>
    <t>人力资源管理</t>
  </si>
  <si>
    <t>财经商贸类</t>
  </si>
  <si>
    <t>市场营销</t>
  </si>
  <si>
    <t>电子商务</t>
  </si>
  <si>
    <t>工商管理</t>
  </si>
  <si>
    <t>物流管理</t>
  </si>
  <si>
    <t>公共管理与服务类
交通技术与服务类</t>
  </si>
  <si>
    <t>数字经济</t>
  </si>
  <si>
    <t>物理+化学</t>
  </si>
  <si>
    <t>经济与金融</t>
  </si>
  <si>
    <t>酒店管理</t>
  </si>
  <si>
    <t>旅游类             
公共管理与服务类</t>
  </si>
  <si>
    <t>全媒体电商运营</t>
  </si>
  <si>
    <t>对口招生</t>
  </si>
  <si>
    <t>职业本科</t>
  </si>
  <si>
    <t xml:space="preserve">人文教育与应用学院
</t>
  </si>
  <si>
    <t>学前教育</t>
  </si>
  <si>
    <t>教育类</t>
  </si>
  <si>
    <t>小学教育</t>
  </si>
  <si>
    <t>广告学</t>
  </si>
  <si>
    <t>汉语言文学</t>
  </si>
  <si>
    <t>网络与新媒体</t>
  </si>
  <si>
    <t>日语</t>
  </si>
  <si>
    <t>英语</t>
  </si>
  <si>
    <t>体育与大健康学院</t>
  </si>
  <si>
    <t>休闲体育</t>
  </si>
  <si>
    <t>体育类</t>
  </si>
  <si>
    <t>体育教育</t>
  </si>
  <si>
    <t>社会体育指导与管理</t>
  </si>
  <si>
    <t>人工智能与电子工程学院</t>
  </si>
  <si>
    <t>人工智能</t>
  </si>
  <si>
    <t>计算机类           
电子信息类</t>
  </si>
  <si>
    <t>电子信息工程</t>
  </si>
  <si>
    <t>通信工程</t>
  </si>
  <si>
    <t>信息安全</t>
  </si>
  <si>
    <t>物联网工程</t>
  </si>
  <si>
    <t>数据科学与大数据技术</t>
  </si>
  <si>
    <t>软件工程</t>
  </si>
  <si>
    <t>计算机科学与技术</t>
  </si>
  <si>
    <t>智能视觉工程</t>
  </si>
  <si>
    <t>能源化工与材料学院</t>
  </si>
  <si>
    <t>能源化学工程</t>
  </si>
  <si>
    <t>成都校区</t>
  </si>
  <si>
    <t>智能建造与制造学院</t>
  </si>
  <si>
    <t>工程造价</t>
  </si>
  <si>
    <t>物理+不限</t>
  </si>
  <si>
    <t>建筑电气与智能化</t>
  </si>
  <si>
    <t>土木工程</t>
  </si>
  <si>
    <t>智能建造与智慧交通</t>
  </si>
  <si>
    <t>汽车服务工程</t>
  </si>
  <si>
    <t>汽车类</t>
  </si>
  <si>
    <t>自动化</t>
  </si>
  <si>
    <t>智能制造工程</t>
  </si>
  <si>
    <t>计算机类
电子信息类
智能制造类</t>
  </si>
  <si>
    <t>机器人技术</t>
  </si>
  <si>
    <t>音乐与舞蹈学院</t>
  </si>
  <si>
    <t>舞蹈表演</t>
  </si>
  <si>
    <t>舞蹈类（历史）</t>
  </si>
  <si>
    <t>舞蹈类（物理）</t>
  </si>
  <si>
    <t>舞蹈学</t>
  </si>
  <si>
    <t>音乐学</t>
  </si>
  <si>
    <t>音乐类</t>
  </si>
  <si>
    <t>数字艺术与设计学院</t>
  </si>
  <si>
    <t>产品设计</t>
  </si>
  <si>
    <t>美术与设计类（历史）</t>
  </si>
  <si>
    <t>美术与设计类（物理）</t>
  </si>
  <si>
    <t>环境设计</t>
  </si>
  <si>
    <t>视觉传达设计</t>
  </si>
  <si>
    <t>数字媒体技术</t>
  </si>
  <si>
    <t>专科</t>
  </si>
  <si>
    <t>人文教育与应用学院</t>
  </si>
  <si>
    <t>婴幼儿托育服务与管理</t>
  </si>
  <si>
    <t>计算机应用技术</t>
  </si>
  <si>
    <t>人工智能数据工程技术</t>
  </si>
  <si>
    <t>无人机应用技术</t>
  </si>
  <si>
    <t>氢能技术应用</t>
  </si>
  <si>
    <t>电气自动化技术</t>
  </si>
  <si>
    <t>无人机测绘技术</t>
  </si>
  <si>
    <t>备注：具体招生专业名称、计划数及收费等以各省级招办公布为准！</t>
  </si>
  <si>
    <t>2025年普通高考本专科招生专业及代码</t>
  </si>
  <si>
    <t>院系代码</t>
  </si>
  <si>
    <t>专业代码</t>
  </si>
  <si>
    <t>学费</t>
  </si>
  <si>
    <t>01</t>
  </si>
  <si>
    <t>会计学院</t>
  </si>
  <si>
    <t>02</t>
  </si>
  <si>
    <t>03</t>
  </si>
  <si>
    <t>04</t>
  </si>
  <si>
    <t>资产评估</t>
  </si>
  <si>
    <t>经济管理学院</t>
  </si>
  <si>
    <t>05</t>
  </si>
  <si>
    <t>06</t>
  </si>
  <si>
    <t>07</t>
  </si>
  <si>
    <t>08</t>
  </si>
  <si>
    <t>09</t>
  </si>
  <si>
    <t>10</t>
  </si>
  <si>
    <t>11</t>
  </si>
  <si>
    <t>49</t>
  </si>
  <si>
    <t>教育学院</t>
  </si>
  <si>
    <t>12</t>
  </si>
  <si>
    <t>13</t>
  </si>
  <si>
    <t>14</t>
  </si>
  <si>
    <t>15</t>
  </si>
  <si>
    <t>16</t>
  </si>
  <si>
    <t>外国语学院</t>
  </si>
  <si>
    <t>17</t>
  </si>
  <si>
    <t>18</t>
  </si>
  <si>
    <t>19</t>
  </si>
  <si>
    <t>体育学院</t>
  </si>
  <si>
    <t>20</t>
  </si>
  <si>
    <t>21</t>
  </si>
  <si>
    <t>22</t>
  </si>
  <si>
    <t>电子信息工程学院</t>
  </si>
  <si>
    <t>23</t>
  </si>
  <si>
    <t>24</t>
  </si>
  <si>
    <t>25</t>
  </si>
  <si>
    <t>26</t>
  </si>
  <si>
    <t>27</t>
  </si>
  <si>
    <t>28</t>
  </si>
  <si>
    <t>计算机学院</t>
  </si>
  <si>
    <t>29</t>
  </si>
  <si>
    <t>信息管理与信息系统</t>
  </si>
  <si>
    <t>30</t>
  </si>
  <si>
    <t>31</t>
  </si>
  <si>
    <t>32</t>
  </si>
  <si>
    <t>33</t>
  </si>
  <si>
    <t xml:space="preserve">数据科学与大数据技术 </t>
  </si>
  <si>
    <t>34</t>
  </si>
  <si>
    <t>35</t>
  </si>
  <si>
    <t>建筑工程学院</t>
  </si>
  <si>
    <t>36</t>
  </si>
  <si>
    <t>37</t>
  </si>
  <si>
    <t>38</t>
  </si>
  <si>
    <t>39</t>
  </si>
  <si>
    <t>音乐舞蹈学院</t>
  </si>
  <si>
    <t>40</t>
  </si>
  <si>
    <t>41</t>
  </si>
  <si>
    <t>42</t>
  </si>
  <si>
    <t>艺术学院</t>
  </si>
  <si>
    <t>43</t>
  </si>
  <si>
    <t>44</t>
  </si>
  <si>
    <t>45</t>
  </si>
  <si>
    <t>46</t>
  </si>
  <si>
    <t>47</t>
  </si>
  <si>
    <t>48</t>
  </si>
  <si>
    <t>四川工商学院2026年（普通类）本、专科拟招生专业、计划编制测算数据</t>
  </si>
  <si>
    <t>学院名称</t>
  </si>
  <si>
    <t>2026（普通类）本、专分专业计划</t>
  </si>
  <si>
    <t>参考数据</t>
  </si>
  <si>
    <t>2026专升本（已录）</t>
  </si>
  <si>
    <t>2026各学院规模总体情况(普通类+专升本）</t>
  </si>
  <si>
    <t>现在校生情况（含毕业生）</t>
  </si>
  <si>
    <t>2025年普通本科类录取情况</t>
  </si>
  <si>
    <t>各学院分专业申报数</t>
  </si>
  <si>
    <t>学院申报合计</t>
  </si>
  <si>
    <t>学校拟分配分专业计划数</t>
  </si>
  <si>
    <t>分学院分配计划合计</t>
  </si>
  <si>
    <t>拟分配计划与申报差额</t>
  </si>
  <si>
    <t>各学院分配达计划总额与申报差额</t>
  </si>
  <si>
    <t>预估分专业报到数（本科拟97%，专科拟80%）</t>
  </si>
  <si>
    <t>预估新生进校合计</t>
  </si>
  <si>
    <t>分专业录取数</t>
  </si>
  <si>
    <t>分学院录取合计</t>
  </si>
  <si>
    <t>预估分专业报到数（拟86%）</t>
  </si>
  <si>
    <t>录取合计</t>
  </si>
  <si>
    <t>预估专业在校生小计</t>
  </si>
  <si>
    <t>预估专业在校生增减幅</t>
  </si>
  <si>
    <t>预估学院在校生合计</t>
  </si>
  <si>
    <t>预估学院规模增减幅</t>
  </si>
  <si>
    <t>专业    在校人数</t>
  </si>
  <si>
    <t>分学院    本科生总数</t>
  </si>
  <si>
    <t>2026届各专业毕业生</t>
  </si>
  <si>
    <t>2025届各学院总数</t>
  </si>
  <si>
    <t xml:space="preserve"> 分专业计划</t>
  </si>
  <si>
    <t>计划合计</t>
  </si>
  <si>
    <t>第一次投档情况</t>
  </si>
  <si>
    <t>分专业报到数</t>
  </si>
  <si>
    <t>分专业报到率</t>
  </si>
  <si>
    <t>录取总数</t>
  </si>
  <si>
    <t>眉山校区（5401）</t>
  </si>
  <si>
    <t>/</t>
  </si>
  <si>
    <t>金融工程</t>
  </si>
  <si>
    <t>智建造与制造工程学院</t>
  </si>
  <si>
    <t>成都校区（2372）</t>
  </si>
  <si>
    <t>眉山
校区（314）</t>
  </si>
  <si>
    <t>成都
校区（186）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</si>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</sst>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\(0\)"/>
  </numFmts>
  <fonts count="4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4"/>
      <color indexed="8"/>
      <name val="宋体"/>
      <charset val="134"/>
    </font>
    <font>
      <sz val="11"/>
      <color rgb="FFC00000"/>
      <name val="宋体"/>
      <charset val="134"/>
    </font>
    <font>
      <sz val="11"/>
      <color rgb="FF00B050"/>
      <name val="宋体"/>
      <charset val="134"/>
    </font>
    <font>
      <b/>
      <sz val="14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b/>
      <sz val="18"/>
      <color rgb="FFFF0000"/>
      <name val="宋体"/>
      <charset val="134"/>
    </font>
    <font>
      <b/>
      <sz val="11"/>
      <color rgb="FFFF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</font>
    <font>
      <b/>
      <sz val="14"/>
      <color rgb="FFFF0000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rgb="FFFF0000"/>
      <name val="宋体"/>
      <charset val="134"/>
    </font>
    <font>
      <b/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5" borderId="13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6" borderId="16" applyNumberFormat="0" applyAlignment="0" applyProtection="0">
      <alignment vertical="center"/>
    </xf>
    <xf numFmtId="0" fontId="37" fillId="7" borderId="17" applyNumberFormat="0" applyAlignment="0" applyProtection="0">
      <alignment vertical="center"/>
    </xf>
    <xf numFmtId="0" fontId="38" fillId="7" borderId="16" applyNumberFormat="0" applyAlignment="0" applyProtection="0">
      <alignment vertical="center"/>
    </xf>
    <xf numFmtId="0" fontId="39" fillId="8" borderId="18" applyNumberFormat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6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10" fontId="1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 wrapText="1"/>
    </xf>
    <xf numFmtId="1" fontId="10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textRotation="255" wrapText="1"/>
    </xf>
    <xf numFmtId="0" fontId="1" fillId="0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/>
    </xf>
    <xf numFmtId="1" fontId="1" fillId="0" borderId="3" xfId="0" applyNumberFormat="1" applyFont="1" applyFill="1" applyBorder="1" applyAlignment="1">
      <alignment horizontal="center" vertical="center"/>
    </xf>
    <xf numFmtId="176" fontId="10" fillId="0" borderId="3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10" fontId="1" fillId="0" borderId="2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1" fontId="1" fillId="0" borderId="4" xfId="0" applyNumberFormat="1" applyFont="1" applyFill="1" applyBorder="1" applyAlignment="1">
      <alignment horizontal="center" vertical="center"/>
    </xf>
    <xf numFmtId="176" fontId="10" fillId="0" borderId="4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176" fontId="1" fillId="0" borderId="5" xfId="0" applyNumberFormat="1" applyFont="1" applyFill="1" applyBorder="1" applyAlignment="1">
      <alignment horizontal="center" vertical="center"/>
    </xf>
    <xf numFmtId="1" fontId="1" fillId="0" borderId="5" xfId="0" applyNumberFormat="1" applyFont="1" applyFill="1" applyBorder="1" applyAlignment="1">
      <alignment horizontal="center" vertical="center"/>
    </xf>
    <xf numFmtId="176" fontId="10" fillId="0" borderId="5" xfId="0" applyNumberFormat="1" applyFont="1" applyFill="1" applyBorder="1" applyAlignment="1">
      <alignment horizontal="center" vertical="center"/>
    </xf>
    <xf numFmtId="176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10" fontId="1" fillId="0" borderId="5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textRotation="255" wrapText="1"/>
    </xf>
    <xf numFmtId="0" fontId="12" fillId="2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1" fontId="8" fillId="0" borderId="5" xfId="0" applyNumberFormat="1" applyFont="1" applyFill="1" applyBorder="1" applyAlignment="1">
      <alignment horizontal="center" vertical="center"/>
    </xf>
    <xf numFmtId="1" fontId="8" fillId="0" borderId="2" xfId="0" applyNumberFormat="1" applyFont="1" applyFill="1" applyBorder="1" applyAlignment="1">
      <alignment horizontal="center" vertical="center"/>
    </xf>
    <xf numFmtId="1" fontId="15" fillId="0" borderId="5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1" fontId="8" fillId="0" borderId="4" xfId="0" applyNumberFormat="1" applyFont="1" applyFill="1" applyBorder="1" applyAlignment="1">
      <alignment horizontal="center" vertical="center"/>
    </xf>
    <xf numFmtId="1" fontId="15" fillId="0" borderId="4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/>
    </xf>
    <xf numFmtId="1" fontId="15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center" vertical="center" wrapText="1"/>
    </xf>
    <xf numFmtId="1" fontId="17" fillId="0" borderId="2" xfId="0" applyNumberFormat="1" applyFont="1" applyFill="1" applyBorder="1" applyAlignment="1">
      <alignment horizontal="center" vertical="center" wrapText="1"/>
    </xf>
    <xf numFmtId="1" fontId="17" fillId="0" borderId="6" xfId="0" applyNumberFormat="1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1" fontId="17" fillId="0" borderId="7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textRotation="255" wrapText="1"/>
    </xf>
    <xf numFmtId="49" fontId="17" fillId="0" borderId="3" xfId="0" applyNumberFormat="1" applyFont="1" applyFill="1" applyBorder="1" applyAlignment="1">
      <alignment horizontal="center" vertical="center" wrapText="1"/>
    </xf>
    <xf numFmtId="49" fontId="17" fillId="0" borderId="2" xfId="0" applyNumberFormat="1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vertical="center" wrapText="1"/>
    </xf>
    <xf numFmtId="49" fontId="17" fillId="0" borderId="4" xfId="0" applyNumberFormat="1" applyFont="1" applyFill="1" applyBorder="1" applyAlignment="1">
      <alignment horizontal="center" vertical="center" wrapText="1"/>
    </xf>
    <xf numFmtId="49" fontId="17" fillId="0" borderId="5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8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0" fillId="0" borderId="0" xfId="0" applyAlignment="1">
      <alignment horizontal="center" vertical="center"/>
    </xf>
    <xf numFmtId="0" fontId="2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/>
    </xf>
    <xf numFmtId="176" fontId="22" fillId="0" borderId="2" xfId="0" applyNumberFormat="1" applyFont="1" applyFill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 wrapText="1"/>
    </xf>
    <xf numFmtId="177" fontId="24" fillId="0" borderId="2" xfId="0" applyNumberFormat="1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textRotation="255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176" fontId="24" fillId="0" borderId="3" xfId="0" applyNumberFormat="1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textRotation="255" wrapText="1"/>
    </xf>
    <xf numFmtId="0" fontId="25" fillId="0" borderId="2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 wrapText="1"/>
    </xf>
    <xf numFmtId="176" fontId="24" fillId="0" borderId="5" xfId="0" applyNumberFormat="1" applyFont="1" applyFill="1" applyBorder="1" applyAlignment="1">
      <alignment horizontal="center" vertical="center" wrapText="1"/>
    </xf>
    <xf numFmtId="176" fontId="24" fillId="2" borderId="2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vertical="center" wrapText="1"/>
    </xf>
    <xf numFmtId="0" fontId="26" fillId="2" borderId="2" xfId="0" applyFont="1" applyFill="1" applyBorder="1" applyAlignment="1">
      <alignment horizontal="center" vertical="center" wrapText="1"/>
    </xf>
    <xf numFmtId="176" fontId="24" fillId="0" borderId="2" xfId="0" applyNumberFormat="1" applyFont="1" applyFill="1" applyBorder="1" applyAlignment="1">
      <alignment horizontal="center" vertical="center" wrapText="1"/>
    </xf>
    <xf numFmtId="176" fontId="26" fillId="2" borderId="2" xfId="0" applyNumberFormat="1" applyFont="1" applyFill="1" applyBorder="1" applyAlignment="1">
      <alignment horizontal="center" vertical="center" wrapText="1"/>
    </xf>
    <xf numFmtId="0" fontId="25" fillId="0" borderId="0" xfId="0" applyFont="1">
      <alignment vertical="center"/>
    </xf>
    <xf numFmtId="0" fontId="25" fillId="0" borderId="0" xfId="0" applyFont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2" fillId="0" borderId="5" xfId="0" applyFont="1" applyFill="1" applyBorder="1" applyAlignment="1">
      <alignment horizontal="center" vertical="center" textRotation="255" wrapText="1"/>
    </xf>
    <xf numFmtId="0" fontId="22" fillId="0" borderId="2" xfId="0" applyFont="1" applyFill="1" applyBorder="1" applyAlignment="1">
      <alignment horizontal="center" vertical="center" textRotation="255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176" fontId="24" fillId="0" borderId="4" xfId="0" applyNumberFormat="1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/>
    </xf>
    <xf numFmtId="176" fontId="24" fillId="0" borderId="1" xfId="0" applyNumberFormat="1" applyFont="1" applyFill="1" applyBorder="1" applyAlignment="1">
      <alignment horizontal="center" vertical="center" wrapText="1"/>
    </xf>
    <xf numFmtId="176" fontId="24" fillId="0" borderId="7" xfId="0" applyNumberFormat="1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/>
    </xf>
    <xf numFmtId="176" fontId="24" fillId="0" borderId="6" xfId="0" applyNumberFormat="1" applyFont="1" applyFill="1" applyBorder="1" applyAlignment="1">
      <alignment horizontal="center" vertical="center" wrapText="1"/>
    </xf>
    <xf numFmtId="0" fontId="25" fillId="0" borderId="2" xfId="0" applyFont="1" applyBorder="1">
      <alignment vertical="center"/>
    </xf>
    <xf numFmtId="0" fontId="26" fillId="0" borderId="2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left" vertical="center"/>
    </xf>
    <xf numFmtId="0" fontId="27" fillId="0" borderId="2" xfId="0" applyFont="1" applyFill="1" applyBorder="1" applyAlignment="1">
      <alignment horizontal="left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left" vertical="center"/>
    </xf>
    <xf numFmtId="0" fontId="22" fillId="0" borderId="9" xfId="0" applyFont="1" applyFill="1" applyBorder="1" applyAlignment="1">
      <alignment horizontal="left" vertical="center"/>
    </xf>
    <xf numFmtId="0" fontId="22" fillId="0" borderId="12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352425</xdr:colOff>
      <xdr:row>38</xdr:row>
      <xdr:rowOff>28575</xdr:rowOff>
    </xdr:from>
    <xdr:to>
      <xdr:col>5</xdr:col>
      <xdr:colOff>485775</xdr:colOff>
      <xdr:row>38</xdr:row>
      <xdr:rowOff>28575</xdr:rowOff>
    </xdr:to>
    <xdr:sp>
      <xdr:nvSpPr>
        <xdr:cNvPr id="2" name="菱形 1"/>
        <xdr:cNvSpPr/>
      </xdr:nvSpPr>
      <xdr:spPr>
        <a:xfrm>
          <a:off x="3781425" y="12630150"/>
          <a:ext cx="133350" cy="0"/>
        </a:xfrm>
        <a:prstGeom prst="diamond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XWPC\Desktop\&#20108;&#32423;&#23398;&#38498;&#35745;&#21010;&#25968;2026\&#20108;&#32423;&#23398;&#38498;&#35745;&#21010;&#25968;&#27719;&#2463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2">
          <cell r="C2" t="str">
            <v>专业</v>
          </cell>
          <cell r="D2" t="str">
            <v>计划建议数</v>
          </cell>
        </row>
        <row r="3">
          <cell r="D3" t="str">
            <v>专升本</v>
          </cell>
          <cell r="E3" t="str">
            <v>普通本科</v>
          </cell>
        </row>
        <row r="4">
          <cell r="C4" t="str">
            <v>产品设计</v>
          </cell>
          <cell r="D4">
            <v>42</v>
          </cell>
          <cell r="E4">
            <v>170</v>
          </cell>
        </row>
        <row r="5">
          <cell r="C5" t="str">
            <v>环境设计</v>
          </cell>
          <cell r="D5">
            <v>38</v>
          </cell>
          <cell r="E5">
            <v>100</v>
          </cell>
        </row>
        <row r="6">
          <cell r="C6" t="str">
            <v>视觉传达设计</v>
          </cell>
          <cell r="D6">
            <v>105</v>
          </cell>
          <cell r="E6">
            <v>348</v>
          </cell>
        </row>
        <row r="7">
          <cell r="C7" t="str">
            <v>数字媒体技术</v>
          </cell>
          <cell r="D7">
            <v>179</v>
          </cell>
          <cell r="E7">
            <v>180</v>
          </cell>
        </row>
        <row r="8">
          <cell r="D8">
            <v>364</v>
          </cell>
          <cell r="E8">
            <v>798</v>
          </cell>
        </row>
        <row r="9">
          <cell r="C9" t="str">
            <v>音乐学 </v>
          </cell>
          <cell r="D9">
            <v>100</v>
          </cell>
          <cell r="E9">
            <v>60</v>
          </cell>
        </row>
        <row r="10">
          <cell r="C10" t="str">
            <v>舞蹈学 </v>
          </cell>
          <cell r="D10">
            <v>70</v>
          </cell>
          <cell r="E10">
            <v>120</v>
          </cell>
        </row>
        <row r="11">
          <cell r="C11" t="str">
            <v>舞蹈表演 </v>
          </cell>
          <cell r="D11">
            <v>110</v>
          </cell>
          <cell r="E11">
            <v>773</v>
          </cell>
        </row>
        <row r="12">
          <cell r="D12">
            <v>280</v>
          </cell>
          <cell r="E12">
            <v>953</v>
          </cell>
        </row>
        <row r="13">
          <cell r="C13" t="str">
            <v>土木工程</v>
          </cell>
          <cell r="D13">
            <v>200</v>
          </cell>
          <cell r="E13">
            <v>80</v>
          </cell>
        </row>
        <row r="14">
          <cell r="C14" t="str">
            <v>自动化</v>
          </cell>
          <cell r="D14">
            <v>200</v>
          </cell>
          <cell r="E14">
            <v>210</v>
          </cell>
        </row>
        <row r="15">
          <cell r="C15" t="str">
            <v>工程造价</v>
          </cell>
          <cell r="D15">
            <v>200</v>
          </cell>
          <cell r="E15">
            <v>80</v>
          </cell>
        </row>
        <row r="16">
          <cell r="C16" t="str">
            <v>智能制造工程</v>
          </cell>
          <cell r="D16">
            <v>100</v>
          </cell>
          <cell r="E16">
            <v>150</v>
          </cell>
        </row>
        <row r="17">
          <cell r="C17" t="str">
            <v>汽车服务工程</v>
          </cell>
          <cell r="D17">
            <v>60</v>
          </cell>
          <cell r="E17">
            <v>60</v>
          </cell>
        </row>
        <row r="18">
          <cell r="C18" t="str">
            <v>智能建造与智慧交通</v>
          </cell>
          <cell r="D18">
            <v>150</v>
          </cell>
          <cell r="E18">
            <v>90</v>
          </cell>
        </row>
        <row r="19">
          <cell r="C19" t="str">
            <v>建筑电气与智能化</v>
          </cell>
          <cell r="D19" t="str">
            <v>\</v>
          </cell>
          <cell r="E19">
            <v>90</v>
          </cell>
        </row>
        <row r="20">
          <cell r="C20" t="str">
            <v>机器人技术</v>
          </cell>
          <cell r="D20" t="str">
            <v>\</v>
          </cell>
          <cell r="E20">
            <v>200</v>
          </cell>
        </row>
        <row r="21">
          <cell r="C21" t="str">
            <v>电气自动化技术</v>
          </cell>
          <cell r="D21" t="str">
            <v>\</v>
          </cell>
          <cell r="E21" t="str">
            <v>\</v>
          </cell>
        </row>
        <row r="22">
          <cell r="D22">
            <v>910</v>
          </cell>
          <cell r="E22">
            <v>960</v>
          </cell>
        </row>
        <row r="23">
          <cell r="C23" t="str">
            <v>电子信息工程</v>
          </cell>
          <cell r="D23">
            <v>180</v>
          </cell>
          <cell r="E23">
            <v>180</v>
          </cell>
        </row>
        <row r="24">
          <cell r="C24" t="str">
            <v>计算机科学与技术</v>
          </cell>
          <cell r="D24">
            <v>320</v>
          </cell>
          <cell r="E24">
            <v>240</v>
          </cell>
        </row>
        <row r="25">
          <cell r="C25" t="str">
            <v>人工智能</v>
          </cell>
          <cell r="D25">
            <v>320</v>
          </cell>
          <cell r="E25">
            <v>120</v>
          </cell>
        </row>
        <row r="26">
          <cell r="C26" t="str">
            <v>通信工程</v>
          </cell>
          <cell r="D26">
            <v>60</v>
          </cell>
          <cell r="E26">
            <v>120</v>
          </cell>
        </row>
        <row r="27">
          <cell r="C27" t="str">
            <v>物联网工程</v>
          </cell>
          <cell r="D27">
            <v>180</v>
          </cell>
          <cell r="E27">
            <v>180</v>
          </cell>
        </row>
        <row r="28">
          <cell r="C28" t="str">
            <v>信息安全</v>
          </cell>
          <cell r="D28">
            <v>60</v>
          </cell>
          <cell r="E28">
            <v>120</v>
          </cell>
        </row>
        <row r="29">
          <cell r="C29" t="str">
            <v>软件工程</v>
          </cell>
          <cell r="D29" t="str">
            <v>\</v>
          </cell>
          <cell r="E29">
            <v>180</v>
          </cell>
        </row>
        <row r="30">
          <cell r="C30" t="str">
            <v>数据科学与大数据技术</v>
          </cell>
          <cell r="D30" t="str">
            <v>\</v>
          </cell>
          <cell r="E30">
            <v>120</v>
          </cell>
        </row>
        <row r="31">
          <cell r="C31" t="str">
            <v>计算机应用技术</v>
          </cell>
          <cell r="D31" t="str">
            <v>\</v>
          </cell>
          <cell r="E31" t="str">
            <v>\</v>
          </cell>
        </row>
        <row r="32">
          <cell r="D32">
            <v>1120</v>
          </cell>
          <cell r="E32">
            <v>1260</v>
          </cell>
        </row>
        <row r="33">
          <cell r="C33" t="str">
            <v>审计学</v>
          </cell>
          <cell r="D33">
            <v>0</v>
          </cell>
          <cell r="E33">
            <v>240</v>
          </cell>
        </row>
        <row r="34">
          <cell r="C34" t="str">
            <v>财务管理</v>
          </cell>
          <cell r="D34">
            <v>240</v>
          </cell>
          <cell r="E34">
            <v>240</v>
          </cell>
        </row>
        <row r="35">
          <cell r="C35" t="str">
            <v>会计学</v>
          </cell>
          <cell r="D35">
            <v>300</v>
          </cell>
          <cell r="E35">
            <v>720</v>
          </cell>
        </row>
        <row r="36">
          <cell r="C36" t="str">
            <v>人力资源管理</v>
          </cell>
          <cell r="D36">
            <v>60</v>
          </cell>
          <cell r="E36">
            <v>120</v>
          </cell>
        </row>
        <row r="37">
          <cell r="C37" t="str">
            <v>电子商务</v>
          </cell>
          <cell r="D37">
            <v>60</v>
          </cell>
          <cell r="E37">
            <v>60</v>
          </cell>
        </row>
        <row r="38">
          <cell r="C38" t="str">
            <v>物流管理</v>
          </cell>
          <cell r="D38">
            <v>60</v>
          </cell>
          <cell r="E38">
            <v>60</v>
          </cell>
        </row>
        <row r="39">
          <cell r="C39" t="str">
            <v>市场营销</v>
          </cell>
          <cell r="D39">
            <v>60</v>
          </cell>
          <cell r="E39">
            <v>60</v>
          </cell>
        </row>
        <row r="40">
          <cell r="C40" t="str">
            <v>工商管理</v>
          </cell>
          <cell r="D40">
            <v>120</v>
          </cell>
          <cell r="E40">
            <v>120</v>
          </cell>
        </row>
        <row r="41">
          <cell r="C41" t="str">
            <v>酒店管理</v>
          </cell>
          <cell r="D41">
            <v>120</v>
          </cell>
          <cell r="E41">
            <v>80</v>
          </cell>
        </row>
        <row r="42">
          <cell r="C42" t="str">
            <v>数字经济</v>
          </cell>
          <cell r="D42">
            <v>120</v>
          </cell>
          <cell r="E42">
            <v>120</v>
          </cell>
        </row>
        <row r="43">
          <cell r="C43" t="str">
            <v>经济与金融</v>
          </cell>
          <cell r="D43">
            <v>60</v>
          </cell>
          <cell r="E43">
            <v>60</v>
          </cell>
        </row>
        <row r="44">
          <cell r="C44" t="str">
            <v>全媒体电商运营</v>
          </cell>
          <cell r="D44" t="str">
            <v>\</v>
          </cell>
          <cell r="E44">
            <v>60</v>
          </cell>
        </row>
        <row r="45">
          <cell r="D45">
            <v>1200</v>
          </cell>
          <cell r="E45">
            <v>1940</v>
          </cell>
        </row>
        <row r="46">
          <cell r="C46" t="str">
            <v>汉语言文学</v>
          </cell>
          <cell r="D46">
            <v>350</v>
          </cell>
          <cell r="E46">
            <v>900</v>
          </cell>
        </row>
        <row r="47">
          <cell r="C47" t="str">
            <v>小学教育</v>
          </cell>
          <cell r="D47">
            <v>300</v>
          </cell>
          <cell r="E47">
            <v>200</v>
          </cell>
        </row>
        <row r="48">
          <cell r="C48" t="str">
            <v>学前教育</v>
          </cell>
          <cell r="D48">
            <v>300</v>
          </cell>
          <cell r="E48">
            <v>60</v>
          </cell>
        </row>
        <row r="49">
          <cell r="C49" t="str">
            <v>英语</v>
          </cell>
          <cell r="D49">
            <v>80</v>
          </cell>
          <cell r="E49">
            <v>200</v>
          </cell>
        </row>
        <row r="50">
          <cell r="C50" t="str">
            <v>网络与新媒体</v>
          </cell>
          <cell r="D50">
            <v>200</v>
          </cell>
          <cell r="E50">
            <v>200</v>
          </cell>
        </row>
        <row r="51">
          <cell r="C51" t="str">
            <v>广告学</v>
          </cell>
          <cell r="D51">
            <v>80</v>
          </cell>
          <cell r="E51">
            <v>60</v>
          </cell>
        </row>
        <row r="52">
          <cell r="C52" t="str">
            <v>日语</v>
          </cell>
          <cell r="D52" t="str">
            <v>\</v>
          </cell>
          <cell r="E52">
            <v>50</v>
          </cell>
        </row>
        <row r="53">
          <cell r="C53" t="str">
            <v>婴幼儿托育服务与管理</v>
          </cell>
          <cell r="D53" t="str">
            <v>\</v>
          </cell>
          <cell r="E53">
            <v>60</v>
          </cell>
        </row>
        <row r="54">
          <cell r="D54">
            <v>1310</v>
          </cell>
          <cell r="E54">
            <v>1730</v>
          </cell>
        </row>
        <row r="55">
          <cell r="C55" t="str">
            <v>社会体育指导与管理</v>
          </cell>
          <cell r="D55" t="str">
            <v>\</v>
          </cell>
          <cell r="E55">
            <v>80</v>
          </cell>
        </row>
        <row r="56">
          <cell r="C56" t="str">
            <v>休闲体育</v>
          </cell>
          <cell r="D56" t="str">
            <v>\</v>
          </cell>
          <cell r="E56">
            <v>80</v>
          </cell>
        </row>
        <row r="57">
          <cell r="C57" t="str">
            <v>体育教育</v>
          </cell>
          <cell r="D57">
            <v>160</v>
          </cell>
          <cell r="E57">
            <v>760</v>
          </cell>
        </row>
        <row r="58">
          <cell r="D58">
            <v>160</v>
          </cell>
          <cell r="E58">
            <v>920</v>
          </cell>
        </row>
        <row r="59">
          <cell r="D59">
            <v>5344</v>
          </cell>
          <cell r="E59">
            <v>8561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R87"/>
  <sheetViews>
    <sheetView tabSelected="1" zoomScale="55" zoomScaleNormal="55" workbookViewId="0">
      <pane ySplit="3" topLeftCell="A4" activePane="bottomLeft" state="frozen"/>
      <selection/>
      <selection pane="bottomLeft" activeCell="AY54" sqref="AY54"/>
    </sheetView>
  </sheetViews>
  <sheetFormatPr defaultColWidth="9" defaultRowHeight="24" customHeight="1"/>
  <cols>
    <col min="1" max="1" width="6.75833333333333" customWidth="1"/>
    <col min="3" max="3" width="25.8166666666667" customWidth="1"/>
    <col min="4" max="5" width="24" style="104" customWidth="1"/>
    <col min="6" max="6" width="16" customWidth="1"/>
    <col min="7" max="7" width="7.375" customWidth="1"/>
    <col min="8" max="12" width="5.375" customWidth="1"/>
    <col min="13" max="14" width="5.29166666666667" style="105" customWidth="1"/>
    <col min="15" max="25" width="5.29166666666667" style="106" customWidth="1"/>
    <col min="26" max="26" width="5.29166666666667" style="107" customWidth="1"/>
    <col min="27" max="38" width="5.29166666666667" style="106" customWidth="1"/>
    <col min="39" max="39" width="6.03333333333333" style="106" customWidth="1"/>
    <col min="40" max="40" width="22.2" style="106" customWidth="1"/>
    <col min="41" max="41" width="11.5" customWidth="1"/>
    <col min="42" max="42" width="14.3166666666667" customWidth="1"/>
    <col min="43" max="43" width="9" customWidth="1"/>
    <col min="44" max="44" width="16.1333333333333" customWidth="1"/>
  </cols>
  <sheetData>
    <row r="1" ht="31" customHeight="1" spans="1:44">
      <c r="A1" s="108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</row>
    <row r="2" s="102" customFormat="1" ht="25" customHeight="1" spans="1:44">
      <c r="A2" s="110" t="s">
        <v>1</v>
      </c>
      <c r="B2" s="110" t="s">
        <v>2</v>
      </c>
      <c r="C2" s="110" t="s">
        <v>3</v>
      </c>
      <c r="D2" s="110" t="s">
        <v>4</v>
      </c>
      <c r="E2" s="110" t="s">
        <v>5</v>
      </c>
      <c r="F2" s="111" t="s">
        <v>6</v>
      </c>
      <c r="G2" s="110" t="s">
        <v>7</v>
      </c>
      <c r="H2" s="110"/>
      <c r="I2" s="110"/>
      <c r="J2" s="110"/>
      <c r="K2" s="110"/>
      <c r="L2" s="110"/>
      <c r="M2" s="110" t="s">
        <v>8</v>
      </c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2" t="s">
        <v>9</v>
      </c>
      <c r="AP2" s="110" t="s">
        <v>10</v>
      </c>
      <c r="AQ2" s="110" t="s">
        <v>11</v>
      </c>
      <c r="AR2" s="110"/>
    </row>
    <row r="3" s="102" customFormat="1" ht="29" customHeight="1" spans="1:44">
      <c r="A3" s="110"/>
      <c r="B3" s="110"/>
      <c r="C3" s="110"/>
      <c r="D3" s="110"/>
      <c r="E3" s="110"/>
      <c r="F3" s="113"/>
      <c r="G3" s="114" t="s">
        <v>12</v>
      </c>
      <c r="H3" s="114" t="s">
        <v>13</v>
      </c>
      <c r="I3" s="114" t="s">
        <v>14</v>
      </c>
      <c r="J3" s="114" t="s">
        <v>15</v>
      </c>
      <c r="K3" s="114" t="s">
        <v>16</v>
      </c>
      <c r="L3" s="114" t="s">
        <v>17</v>
      </c>
      <c r="M3" s="115" t="s">
        <v>18</v>
      </c>
      <c r="N3" s="115" t="s">
        <v>19</v>
      </c>
      <c r="O3" s="115" t="s">
        <v>20</v>
      </c>
      <c r="P3" s="115" t="s">
        <v>21</v>
      </c>
      <c r="Q3" s="115" t="s">
        <v>22</v>
      </c>
      <c r="R3" s="115" t="s">
        <v>23</v>
      </c>
      <c r="S3" s="115" t="s">
        <v>24</v>
      </c>
      <c r="T3" s="115" t="s">
        <v>25</v>
      </c>
      <c r="U3" s="115" t="s">
        <v>26</v>
      </c>
      <c r="V3" s="115" t="s">
        <v>27</v>
      </c>
      <c r="W3" s="115" t="s">
        <v>28</v>
      </c>
      <c r="X3" s="115" t="s">
        <v>29</v>
      </c>
      <c r="Y3" s="115" t="s">
        <v>30</v>
      </c>
      <c r="Z3" s="115" t="s">
        <v>31</v>
      </c>
      <c r="AA3" s="115" t="s">
        <v>32</v>
      </c>
      <c r="AB3" s="115" t="s">
        <v>33</v>
      </c>
      <c r="AC3" s="115" t="s">
        <v>34</v>
      </c>
      <c r="AD3" s="115" t="s">
        <v>35</v>
      </c>
      <c r="AE3" s="115" t="s">
        <v>36</v>
      </c>
      <c r="AF3" s="115" t="s">
        <v>37</v>
      </c>
      <c r="AG3" s="115" t="s">
        <v>38</v>
      </c>
      <c r="AH3" s="115" t="s">
        <v>39</v>
      </c>
      <c r="AI3" s="115" t="s">
        <v>40</v>
      </c>
      <c r="AJ3" s="116" t="s">
        <v>41</v>
      </c>
      <c r="AK3" s="116" t="s">
        <v>42</v>
      </c>
      <c r="AL3" s="116" t="s">
        <v>43</v>
      </c>
      <c r="AM3" s="116" t="s">
        <v>44</v>
      </c>
      <c r="AN3" s="115" t="s">
        <v>45</v>
      </c>
      <c r="AO3" s="112"/>
      <c r="AP3" s="110"/>
      <c r="AQ3" s="110" t="s">
        <v>46</v>
      </c>
      <c r="AR3" s="110" t="s">
        <v>47</v>
      </c>
    </row>
    <row r="4" s="102" customFormat="1" ht="27" customHeight="1" spans="1:44">
      <c r="A4" s="110" t="s">
        <v>48</v>
      </c>
      <c r="B4" s="117" t="s">
        <v>49</v>
      </c>
      <c r="C4" s="110" t="s">
        <v>50</v>
      </c>
      <c r="D4" s="118" t="s">
        <v>51</v>
      </c>
      <c r="E4" s="118" t="s">
        <v>52</v>
      </c>
      <c r="F4" s="119">
        <v>324</v>
      </c>
      <c r="G4" s="114"/>
      <c r="H4" s="114"/>
      <c r="I4" s="114">
        <v>2</v>
      </c>
      <c r="J4" s="114"/>
      <c r="K4" s="114">
        <v>2</v>
      </c>
      <c r="L4" s="114">
        <v>5</v>
      </c>
      <c r="M4" s="115"/>
      <c r="N4" s="115"/>
      <c r="O4" s="115">
        <v>2</v>
      </c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20">
        <v>2</v>
      </c>
      <c r="AG4" s="115"/>
      <c r="AH4" s="115"/>
      <c r="AI4" s="115">
        <v>2</v>
      </c>
      <c r="AJ4" s="116">
        <v>2</v>
      </c>
      <c r="AK4" s="116"/>
      <c r="AL4" s="116"/>
      <c r="AM4" s="116">
        <v>2</v>
      </c>
      <c r="AN4" s="115"/>
      <c r="AO4" s="121">
        <v>16536</v>
      </c>
      <c r="AP4" s="122" t="s">
        <v>53</v>
      </c>
      <c r="AQ4" s="110"/>
      <c r="AR4" s="110"/>
    </row>
    <row r="5" s="102" customFormat="1" ht="27" customHeight="1" spans="1:44">
      <c r="A5" s="110"/>
      <c r="B5" s="123"/>
      <c r="C5" s="110"/>
      <c r="D5" s="118"/>
      <c r="E5" s="118" t="s">
        <v>54</v>
      </c>
      <c r="F5" s="118">
        <v>168</v>
      </c>
      <c r="G5" s="118"/>
      <c r="H5" s="118"/>
      <c r="I5" s="118">
        <v>1</v>
      </c>
      <c r="J5" s="118"/>
      <c r="K5" s="118">
        <v>2</v>
      </c>
      <c r="L5" s="118">
        <v>5</v>
      </c>
      <c r="M5" s="115"/>
      <c r="N5" s="115"/>
      <c r="O5" s="115">
        <v>2</v>
      </c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24"/>
      <c r="AA5" s="115"/>
      <c r="AB5" s="115"/>
      <c r="AC5" s="115"/>
      <c r="AD5" s="115"/>
      <c r="AE5" s="115"/>
      <c r="AF5" s="125"/>
      <c r="AG5" s="115"/>
      <c r="AH5" s="115"/>
      <c r="AI5" s="115">
        <v>2</v>
      </c>
      <c r="AJ5" s="115">
        <v>1</v>
      </c>
      <c r="AK5" s="115"/>
      <c r="AL5" s="115"/>
      <c r="AM5" s="115">
        <v>1</v>
      </c>
      <c r="AN5" s="115"/>
      <c r="AO5" s="126"/>
      <c r="AP5" s="119"/>
      <c r="AQ5" s="127"/>
      <c r="AR5" s="127"/>
    </row>
    <row r="6" s="102" customFormat="1" ht="27" customHeight="1" spans="1:44">
      <c r="A6" s="110"/>
      <c r="B6" s="123"/>
      <c r="C6" s="110"/>
      <c r="D6" s="118" t="s">
        <v>55</v>
      </c>
      <c r="E6" s="118" t="s">
        <v>52</v>
      </c>
      <c r="F6" s="118">
        <v>155</v>
      </c>
      <c r="G6" s="118"/>
      <c r="H6" s="118"/>
      <c r="I6" s="118"/>
      <c r="J6" s="118"/>
      <c r="K6" s="118"/>
      <c r="L6" s="118"/>
      <c r="M6" s="115"/>
      <c r="N6" s="115"/>
      <c r="O6" s="115"/>
      <c r="P6" s="115">
        <v>2</v>
      </c>
      <c r="Q6" s="115"/>
      <c r="R6" s="115"/>
      <c r="S6" s="115"/>
      <c r="T6" s="115"/>
      <c r="U6" s="115"/>
      <c r="V6" s="115"/>
      <c r="W6" s="115"/>
      <c r="X6" s="115"/>
      <c r="Y6" s="115"/>
      <c r="Z6" s="124"/>
      <c r="AA6" s="115"/>
      <c r="AB6" s="115"/>
      <c r="AC6" s="115"/>
      <c r="AD6" s="115"/>
      <c r="AE6" s="115"/>
      <c r="AF6" s="115"/>
      <c r="AG6" s="115"/>
      <c r="AH6" s="115">
        <v>2</v>
      </c>
      <c r="AI6" s="115"/>
      <c r="AJ6" s="115"/>
      <c r="AK6" s="115"/>
      <c r="AL6" s="115"/>
      <c r="AM6" s="115"/>
      <c r="AN6" s="128" t="s">
        <v>56</v>
      </c>
      <c r="AO6" s="121">
        <v>16536</v>
      </c>
      <c r="AP6" s="122" t="s">
        <v>53</v>
      </c>
      <c r="AQ6" s="127"/>
      <c r="AR6" s="127"/>
    </row>
    <row r="7" s="102" customFormat="1" ht="27" customHeight="1" spans="1:44">
      <c r="A7" s="110"/>
      <c r="B7" s="123"/>
      <c r="C7" s="110"/>
      <c r="D7" s="118"/>
      <c r="E7" s="118" t="s">
        <v>54</v>
      </c>
      <c r="F7" s="118">
        <v>73</v>
      </c>
      <c r="G7" s="118"/>
      <c r="H7" s="118"/>
      <c r="I7" s="118"/>
      <c r="J7" s="118"/>
      <c r="K7" s="118"/>
      <c r="L7" s="118"/>
      <c r="M7" s="115"/>
      <c r="N7" s="115"/>
      <c r="O7" s="115"/>
      <c r="P7" s="115">
        <v>2</v>
      </c>
      <c r="Q7" s="115"/>
      <c r="R7" s="115"/>
      <c r="S7" s="115"/>
      <c r="T7" s="115"/>
      <c r="U7" s="115"/>
      <c r="V7" s="115"/>
      <c r="W7" s="115"/>
      <c r="X7" s="115"/>
      <c r="Y7" s="115"/>
      <c r="Z7" s="124"/>
      <c r="AA7" s="115"/>
      <c r="AB7" s="115"/>
      <c r="AC7" s="115"/>
      <c r="AD7" s="115"/>
      <c r="AE7" s="115"/>
      <c r="AF7" s="115"/>
      <c r="AG7" s="115"/>
      <c r="AH7" s="115">
        <v>1</v>
      </c>
      <c r="AI7" s="115"/>
      <c r="AJ7" s="115"/>
      <c r="AK7" s="115"/>
      <c r="AL7" s="115"/>
      <c r="AM7" s="115"/>
      <c r="AN7" s="115">
        <v>3</v>
      </c>
      <c r="AO7" s="126"/>
      <c r="AP7" s="119"/>
      <c r="AQ7" s="127"/>
      <c r="AR7" s="127"/>
    </row>
    <row r="8" s="102" customFormat="1" ht="27" customHeight="1" spans="1:44">
      <c r="A8" s="110"/>
      <c r="B8" s="123"/>
      <c r="C8" s="110"/>
      <c r="D8" s="118" t="s">
        <v>57</v>
      </c>
      <c r="E8" s="118" t="s">
        <v>52</v>
      </c>
      <c r="F8" s="118">
        <v>80</v>
      </c>
      <c r="G8" s="118"/>
      <c r="H8" s="118"/>
      <c r="I8" s="118"/>
      <c r="J8" s="118"/>
      <c r="K8" s="118"/>
      <c r="L8" s="118"/>
      <c r="M8" s="115"/>
      <c r="N8" s="115"/>
      <c r="O8" s="115"/>
      <c r="P8" s="115"/>
      <c r="Q8" s="115"/>
      <c r="R8" s="115"/>
      <c r="S8" s="115"/>
      <c r="T8" s="115"/>
      <c r="U8" s="129"/>
      <c r="V8" s="130">
        <v>2</v>
      </c>
      <c r="W8" s="131"/>
      <c r="X8" s="115"/>
      <c r="Y8" s="115">
        <v>2</v>
      </c>
      <c r="Z8" s="124"/>
      <c r="AA8" s="115"/>
      <c r="AB8" s="115">
        <v>1</v>
      </c>
      <c r="AC8" s="115"/>
      <c r="AD8" s="115"/>
      <c r="AE8" s="115"/>
      <c r="AF8" s="115"/>
      <c r="AG8" s="115"/>
      <c r="AH8" s="115"/>
      <c r="AI8" s="115"/>
      <c r="AJ8" s="115"/>
      <c r="AK8" s="115">
        <v>4</v>
      </c>
      <c r="AL8" s="115"/>
      <c r="AM8" s="115"/>
      <c r="AN8" s="115">
        <v>1</v>
      </c>
      <c r="AO8" s="121">
        <v>16536</v>
      </c>
      <c r="AP8" s="122" t="s">
        <v>53</v>
      </c>
      <c r="AQ8" s="127"/>
      <c r="AR8" s="127"/>
    </row>
    <row r="9" s="102" customFormat="1" ht="27" customHeight="1" spans="1:44">
      <c r="A9" s="110"/>
      <c r="B9" s="123"/>
      <c r="C9" s="110"/>
      <c r="D9" s="118"/>
      <c r="E9" s="118" t="s">
        <v>54</v>
      </c>
      <c r="F9" s="118">
        <v>22</v>
      </c>
      <c r="G9" s="118"/>
      <c r="H9" s="118"/>
      <c r="I9" s="118"/>
      <c r="J9" s="118"/>
      <c r="K9" s="118"/>
      <c r="L9" s="118"/>
      <c r="M9" s="115"/>
      <c r="N9" s="115"/>
      <c r="O9" s="115"/>
      <c r="P9" s="115"/>
      <c r="Q9" s="115"/>
      <c r="R9" s="115"/>
      <c r="S9" s="115"/>
      <c r="T9" s="115"/>
      <c r="U9" s="129"/>
      <c r="V9" s="130"/>
      <c r="W9" s="131"/>
      <c r="X9" s="115"/>
      <c r="Y9" s="115">
        <v>2</v>
      </c>
      <c r="Z9" s="124"/>
      <c r="AA9" s="115"/>
      <c r="AB9" s="115">
        <v>1</v>
      </c>
      <c r="AC9" s="115"/>
      <c r="AD9" s="115"/>
      <c r="AE9" s="115"/>
      <c r="AF9" s="115"/>
      <c r="AG9" s="115"/>
      <c r="AH9" s="115"/>
      <c r="AI9" s="115"/>
      <c r="AJ9" s="115"/>
      <c r="AK9" s="115">
        <v>2</v>
      </c>
      <c r="AL9" s="115"/>
      <c r="AM9" s="115"/>
      <c r="AN9" s="115">
        <v>3</v>
      </c>
      <c r="AO9" s="126"/>
      <c r="AP9" s="119"/>
      <c r="AQ9" s="127"/>
      <c r="AR9" s="127"/>
    </row>
    <row r="10" s="102" customFormat="1" ht="27" customHeight="1" spans="1:44">
      <c r="A10" s="110"/>
      <c r="B10" s="123"/>
      <c r="C10" s="110"/>
      <c r="D10" s="118" t="s">
        <v>58</v>
      </c>
      <c r="E10" s="118" t="s">
        <v>52</v>
      </c>
      <c r="F10" s="118">
        <v>30</v>
      </c>
      <c r="G10" s="118"/>
      <c r="H10" s="118"/>
      <c r="I10" s="118"/>
      <c r="J10" s="118"/>
      <c r="K10" s="118"/>
      <c r="L10" s="118"/>
      <c r="M10" s="115"/>
      <c r="N10" s="115">
        <v>3</v>
      </c>
      <c r="O10" s="115"/>
      <c r="P10" s="115"/>
      <c r="Q10" s="115"/>
      <c r="R10" s="115"/>
      <c r="S10" s="115"/>
      <c r="T10" s="115"/>
      <c r="U10" s="115"/>
      <c r="V10" s="115"/>
      <c r="W10" s="115">
        <v>1</v>
      </c>
      <c r="X10" s="115"/>
      <c r="Y10" s="115"/>
      <c r="Z10" s="124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21">
        <v>16536</v>
      </c>
      <c r="AP10" s="122" t="s">
        <v>53</v>
      </c>
      <c r="AQ10" s="127">
        <v>10</v>
      </c>
      <c r="AR10" s="127" t="s">
        <v>59</v>
      </c>
    </row>
    <row r="11" s="102" customFormat="1" ht="27" customHeight="1" spans="1:44">
      <c r="A11" s="110"/>
      <c r="B11" s="123"/>
      <c r="C11" s="110"/>
      <c r="D11" s="118"/>
      <c r="E11" s="118" t="s">
        <v>54</v>
      </c>
      <c r="F11" s="118">
        <v>15</v>
      </c>
      <c r="G11" s="118"/>
      <c r="H11" s="118"/>
      <c r="I11" s="118"/>
      <c r="J11" s="118"/>
      <c r="K11" s="118"/>
      <c r="L11" s="118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>
        <v>1</v>
      </c>
      <c r="X11" s="115"/>
      <c r="Y11" s="115"/>
      <c r="Z11" s="124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26"/>
      <c r="AP11" s="119"/>
      <c r="AQ11" s="127"/>
      <c r="AR11" s="127"/>
    </row>
    <row r="12" s="102" customFormat="1" ht="27" customHeight="1" spans="1:44">
      <c r="A12" s="110"/>
      <c r="B12" s="123"/>
      <c r="C12" s="110"/>
      <c r="D12" s="122" t="s">
        <v>60</v>
      </c>
      <c r="E12" s="118" t="s">
        <v>52</v>
      </c>
      <c r="F12" s="118">
        <v>38</v>
      </c>
      <c r="G12" s="118"/>
      <c r="H12" s="118"/>
      <c r="I12" s="118"/>
      <c r="J12" s="118"/>
      <c r="K12" s="118"/>
      <c r="L12" s="118"/>
      <c r="M12" s="115"/>
      <c r="N12" s="115"/>
      <c r="O12" s="115"/>
      <c r="P12" s="115"/>
      <c r="Q12" s="115"/>
      <c r="R12" s="115"/>
      <c r="S12" s="115"/>
      <c r="T12" s="115"/>
      <c r="U12" s="129"/>
      <c r="V12" s="115">
        <v>2</v>
      </c>
      <c r="W12" s="131"/>
      <c r="X12" s="115"/>
      <c r="Y12" s="115"/>
      <c r="Z12" s="124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21">
        <v>16536</v>
      </c>
      <c r="AP12" s="122" t="s">
        <v>53</v>
      </c>
      <c r="AQ12" s="127"/>
      <c r="AR12" s="127"/>
    </row>
    <row r="13" s="102" customFormat="1" ht="27" customHeight="1" spans="1:44">
      <c r="A13" s="110"/>
      <c r="B13" s="123"/>
      <c r="C13" s="110"/>
      <c r="D13" s="119"/>
      <c r="E13" s="118" t="s">
        <v>54</v>
      </c>
      <c r="F13" s="118">
        <v>20</v>
      </c>
      <c r="G13" s="118"/>
      <c r="H13" s="118"/>
      <c r="I13" s="118"/>
      <c r="J13" s="118"/>
      <c r="K13" s="118"/>
      <c r="L13" s="118"/>
      <c r="M13" s="115"/>
      <c r="N13" s="115"/>
      <c r="O13" s="115"/>
      <c r="P13" s="115"/>
      <c r="Q13" s="115"/>
      <c r="R13" s="115"/>
      <c r="S13" s="115"/>
      <c r="T13" s="115"/>
      <c r="U13" s="129"/>
      <c r="V13" s="132"/>
      <c r="W13" s="131"/>
      <c r="X13" s="115"/>
      <c r="Y13" s="115"/>
      <c r="Z13" s="124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26"/>
      <c r="AP13" s="119"/>
      <c r="AQ13" s="127"/>
      <c r="AR13" s="127"/>
    </row>
    <row r="14" s="102" customFormat="1" ht="27" customHeight="1" spans="1:44">
      <c r="A14" s="110"/>
      <c r="B14" s="123"/>
      <c r="C14" s="110"/>
      <c r="D14" s="118" t="s">
        <v>61</v>
      </c>
      <c r="E14" s="118" t="s">
        <v>52</v>
      </c>
      <c r="F14" s="118">
        <v>34</v>
      </c>
      <c r="G14" s="118"/>
      <c r="H14" s="118"/>
      <c r="I14" s="118"/>
      <c r="J14" s="118"/>
      <c r="K14" s="118"/>
      <c r="L14" s="118"/>
      <c r="M14" s="115"/>
      <c r="N14" s="115"/>
      <c r="O14" s="115">
        <v>2</v>
      </c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24"/>
      <c r="AA14" s="115"/>
      <c r="AB14" s="115"/>
      <c r="AC14" s="115"/>
      <c r="AD14" s="115"/>
      <c r="AE14" s="115"/>
      <c r="AF14" s="115"/>
      <c r="AG14" s="115">
        <v>1</v>
      </c>
      <c r="AH14" s="115"/>
      <c r="AI14" s="115"/>
      <c r="AJ14" s="115"/>
      <c r="AK14" s="115"/>
      <c r="AL14" s="115"/>
      <c r="AM14" s="115"/>
      <c r="AN14" s="115"/>
      <c r="AO14" s="121">
        <v>16536</v>
      </c>
      <c r="AP14" s="122" t="s">
        <v>53</v>
      </c>
      <c r="AQ14" s="127"/>
      <c r="AR14" s="127"/>
    </row>
    <row r="15" s="102" customFormat="1" ht="27" customHeight="1" spans="1:44">
      <c r="A15" s="110"/>
      <c r="B15" s="123"/>
      <c r="C15" s="110"/>
      <c r="D15" s="118"/>
      <c r="E15" s="118" t="s">
        <v>54</v>
      </c>
      <c r="F15" s="118">
        <v>20</v>
      </c>
      <c r="G15" s="118"/>
      <c r="H15" s="118"/>
      <c r="I15" s="118"/>
      <c r="J15" s="118"/>
      <c r="K15" s="118"/>
      <c r="L15" s="118"/>
      <c r="M15" s="115"/>
      <c r="N15" s="115"/>
      <c r="O15" s="115">
        <v>2</v>
      </c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24"/>
      <c r="AA15" s="115"/>
      <c r="AB15" s="115"/>
      <c r="AC15" s="115"/>
      <c r="AD15" s="115"/>
      <c r="AE15" s="115"/>
      <c r="AF15" s="115"/>
      <c r="AG15" s="115">
        <v>1</v>
      </c>
      <c r="AH15" s="115"/>
      <c r="AI15" s="115"/>
      <c r="AJ15" s="115"/>
      <c r="AK15" s="115"/>
      <c r="AL15" s="115"/>
      <c r="AM15" s="115"/>
      <c r="AN15" s="115"/>
      <c r="AO15" s="126"/>
      <c r="AP15" s="119"/>
      <c r="AQ15" s="127"/>
      <c r="AR15" s="127"/>
    </row>
    <row r="16" s="102" customFormat="1" ht="27" customHeight="1" spans="1:44">
      <c r="A16" s="110"/>
      <c r="B16" s="123"/>
      <c r="C16" s="110"/>
      <c r="D16" s="118" t="s">
        <v>62</v>
      </c>
      <c r="E16" s="118" t="s">
        <v>52</v>
      </c>
      <c r="F16" s="118">
        <v>35</v>
      </c>
      <c r="G16" s="118"/>
      <c r="H16" s="118"/>
      <c r="I16" s="118"/>
      <c r="J16" s="118"/>
      <c r="K16" s="118"/>
      <c r="L16" s="118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24"/>
      <c r="AA16" s="115"/>
      <c r="AB16" s="115"/>
      <c r="AC16" s="115"/>
      <c r="AD16" s="115"/>
      <c r="AE16" s="115">
        <v>2</v>
      </c>
      <c r="AF16" s="115"/>
      <c r="AG16" s="115"/>
      <c r="AH16" s="115">
        <v>2</v>
      </c>
      <c r="AI16" s="115"/>
      <c r="AJ16" s="115"/>
      <c r="AK16" s="115"/>
      <c r="AL16" s="115">
        <v>2</v>
      </c>
      <c r="AM16" s="115"/>
      <c r="AN16" s="115"/>
      <c r="AO16" s="121">
        <v>16536</v>
      </c>
      <c r="AP16" s="122" t="s">
        <v>53</v>
      </c>
      <c r="AQ16" s="127"/>
      <c r="AR16" s="127"/>
    </row>
    <row r="17" s="102" customFormat="1" ht="27" customHeight="1" spans="1:44">
      <c r="A17" s="110"/>
      <c r="B17" s="123"/>
      <c r="C17" s="110"/>
      <c r="D17" s="118"/>
      <c r="E17" s="118" t="s">
        <v>54</v>
      </c>
      <c r="F17" s="118">
        <v>16</v>
      </c>
      <c r="G17" s="118"/>
      <c r="H17" s="118"/>
      <c r="I17" s="118"/>
      <c r="J17" s="118"/>
      <c r="K17" s="118"/>
      <c r="L17" s="118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24"/>
      <c r="AA17" s="115"/>
      <c r="AB17" s="115"/>
      <c r="AC17" s="115"/>
      <c r="AD17" s="115"/>
      <c r="AE17" s="115">
        <v>1</v>
      </c>
      <c r="AF17" s="115"/>
      <c r="AG17" s="115"/>
      <c r="AH17" s="115">
        <v>1</v>
      </c>
      <c r="AI17" s="115"/>
      <c r="AJ17" s="115"/>
      <c r="AK17" s="115"/>
      <c r="AL17" s="115">
        <v>1</v>
      </c>
      <c r="AM17" s="115"/>
      <c r="AN17" s="115"/>
      <c r="AO17" s="126"/>
      <c r="AP17" s="119"/>
      <c r="AQ17" s="127"/>
      <c r="AR17" s="127"/>
    </row>
    <row r="18" s="102" customFormat="1" ht="27" customHeight="1" spans="1:44">
      <c r="A18" s="110"/>
      <c r="B18" s="123"/>
      <c r="C18" s="110"/>
      <c r="D18" s="118" t="s">
        <v>63</v>
      </c>
      <c r="E18" s="118" t="s">
        <v>52</v>
      </c>
      <c r="F18" s="118">
        <v>29</v>
      </c>
      <c r="G18" s="118"/>
      <c r="H18" s="118"/>
      <c r="I18" s="118"/>
      <c r="J18" s="118"/>
      <c r="K18" s="118"/>
      <c r="L18" s="118"/>
      <c r="M18" s="115"/>
      <c r="N18" s="115"/>
      <c r="O18" s="115"/>
      <c r="P18" s="115"/>
      <c r="Q18" s="115"/>
      <c r="R18" s="115"/>
      <c r="S18" s="115">
        <v>2</v>
      </c>
      <c r="T18" s="115"/>
      <c r="U18" s="115"/>
      <c r="V18" s="115"/>
      <c r="W18" s="115"/>
      <c r="X18" s="115"/>
      <c r="Y18" s="115"/>
      <c r="Z18" s="124"/>
      <c r="AA18" s="115"/>
      <c r="AB18" s="115"/>
      <c r="AC18" s="115"/>
      <c r="AD18" s="115"/>
      <c r="AE18" s="115"/>
      <c r="AF18" s="120">
        <v>2</v>
      </c>
      <c r="AG18" s="115"/>
      <c r="AH18" s="115"/>
      <c r="AI18" s="115"/>
      <c r="AJ18" s="115"/>
      <c r="AK18" s="115"/>
      <c r="AL18" s="115"/>
      <c r="AM18" s="115"/>
      <c r="AN18" s="115"/>
      <c r="AO18" s="121">
        <v>16536</v>
      </c>
      <c r="AP18" s="122" t="s">
        <v>53</v>
      </c>
      <c r="AQ18" s="127">
        <v>10</v>
      </c>
      <c r="AR18" s="127" t="s">
        <v>64</v>
      </c>
    </row>
    <row r="19" s="102" customFormat="1" ht="27" customHeight="1" spans="1:44">
      <c r="A19" s="110"/>
      <c r="B19" s="123"/>
      <c r="C19" s="110"/>
      <c r="D19" s="118"/>
      <c r="E19" s="118" t="s">
        <v>54</v>
      </c>
      <c r="F19" s="118">
        <v>15</v>
      </c>
      <c r="G19" s="118"/>
      <c r="H19" s="118"/>
      <c r="I19" s="118"/>
      <c r="J19" s="118"/>
      <c r="K19" s="118"/>
      <c r="L19" s="118"/>
      <c r="M19" s="115"/>
      <c r="N19" s="115"/>
      <c r="O19" s="115"/>
      <c r="P19" s="115"/>
      <c r="Q19" s="115"/>
      <c r="R19" s="115"/>
      <c r="S19" s="115">
        <v>2</v>
      </c>
      <c r="T19" s="115"/>
      <c r="U19" s="115"/>
      <c r="V19" s="115"/>
      <c r="W19" s="115"/>
      <c r="X19" s="115"/>
      <c r="Y19" s="115"/>
      <c r="Z19" s="124"/>
      <c r="AA19" s="115"/>
      <c r="AB19" s="115"/>
      <c r="AC19" s="115"/>
      <c r="AD19" s="115"/>
      <c r="AE19" s="115"/>
      <c r="AF19" s="125"/>
      <c r="AG19" s="115"/>
      <c r="AH19" s="115"/>
      <c r="AI19" s="115"/>
      <c r="AJ19" s="115"/>
      <c r="AK19" s="115"/>
      <c r="AL19" s="115"/>
      <c r="AM19" s="115"/>
      <c r="AN19" s="115"/>
      <c r="AO19" s="126"/>
      <c r="AP19" s="119"/>
      <c r="AQ19" s="127"/>
      <c r="AR19" s="127"/>
    </row>
    <row r="20" s="103" customFormat="1" ht="27" customHeight="1" spans="1:44">
      <c r="A20" s="110"/>
      <c r="B20" s="123"/>
      <c r="C20" s="110"/>
      <c r="D20" s="118" t="s">
        <v>65</v>
      </c>
      <c r="E20" s="115" t="s">
        <v>54</v>
      </c>
      <c r="F20" s="133">
        <v>112</v>
      </c>
      <c r="G20" s="133"/>
      <c r="H20" s="133"/>
      <c r="I20" s="133"/>
      <c r="J20" s="133"/>
      <c r="K20" s="133"/>
      <c r="L20" s="133"/>
      <c r="M20" s="115"/>
      <c r="N20" s="115"/>
      <c r="O20" s="115"/>
      <c r="P20" s="115"/>
      <c r="Q20" s="115"/>
      <c r="R20" s="115"/>
      <c r="S20" s="115"/>
      <c r="T20" s="115"/>
      <c r="U20" s="115"/>
      <c r="V20" s="115">
        <v>2</v>
      </c>
      <c r="W20" s="115"/>
      <c r="X20" s="115"/>
      <c r="Y20" s="115"/>
      <c r="Z20" s="124"/>
      <c r="AA20" s="115"/>
      <c r="AB20" s="115">
        <v>3</v>
      </c>
      <c r="AC20" s="115">
        <v>3</v>
      </c>
      <c r="AD20" s="115"/>
      <c r="AE20" s="115"/>
      <c r="AF20" s="115"/>
      <c r="AG20" s="115"/>
      <c r="AH20" s="115"/>
      <c r="AI20" s="115"/>
      <c r="AJ20" s="115"/>
      <c r="AK20" s="115"/>
      <c r="AL20" s="115">
        <v>2</v>
      </c>
      <c r="AM20" s="115"/>
      <c r="AN20" s="115"/>
      <c r="AO20" s="134">
        <v>16536</v>
      </c>
      <c r="AP20" s="118" t="s">
        <v>66</v>
      </c>
      <c r="AQ20" s="135"/>
      <c r="AR20" s="135"/>
    </row>
    <row r="21" s="102" customFormat="1" ht="27" customHeight="1" spans="1:44">
      <c r="A21" s="110"/>
      <c r="B21" s="123"/>
      <c r="C21" s="110"/>
      <c r="D21" s="118" t="s">
        <v>67</v>
      </c>
      <c r="E21" s="118" t="s">
        <v>52</v>
      </c>
      <c r="F21" s="118">
        <v>39</v>
      </c>
      <c r="G21" s="118"/>
      <c r="H21" s="118"/>
      <c r="I21" s="118"/>
      <c r="J21" s="118"/>
      <c r="K21" s="118"/>
      <c r="L21" s="118"/>
      <c r="M21" s="115"/>
      <c r="N21" s="115"/>
      <c r="O21" s="115"/>
      <c r="P21" s="115">
        <v>1</v>
      </c>
      <c r="Q21" s="115"/>
      <c r="R21" s="115"/>
      <c r="S21" s="115"/>
      <c r="T21" s="115"/>
      <c r="U21" s="115"/>
      <c r="V21" s="136"/>
      <c r="W21" s="115"/>
      <c r="X21" s="115"/>
      <c r="Y21" s="115"/>
      <c r="Z21" s="124"/>
      <c r="AA21" s="137">
        <v>1</v>
      </c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21">
        <v>16536</v>
      </c>
      <c r="AP21" s="122" t="s">
        <v>53</v>
      </c>
      <c r="AQ21" s="127"/>
      <c r="AR21" s="127"/>
    </row>
    <row r="22" s="102" customFormat="1" ht="27" customHeight="1" spans="1:44">
      <c r="A22" s="110"/>
      <c r="B22" s="123"/>
      <c r="C22" s="110"/>
      <c r="D22" s="118"/>
      <c r="E22" s="118" t="s">
        <v>54</v>
      </c>
      <c r="F22" s="118">
        <v>15</v>
      </c>
      <c r="G22" s="118"/>
      <c r="H22" s="118"/>
      <c r="I22" s="118"/>
      <c r="J22" s="118"/>
      <c r="K22" s="118"/>
      <c r="L22" s="118"/>
      <c r="M22" s="115"/>
      <c r="N22" s="115"/>
      <c r="O22" s="115"/>
      <c r="P22" s="115">
        <v>1</v>
      </c>
      <c r="Q22" s="115"/>
      <c r="R22" s="115"/>
      <c r="S22" s="115"/>
      <c r="T22" s="115"/>
      <c r="U22" s="115"/>
      <c r="V22" s="115"/>
      <c r="W22" s="115"/>
      <c r="X22" s="115"/>
      <c r="Y22" s="115"/>
      <c r="Z22" s="124"/>
      <c r="AA22" s="115">
        <v>1</v>
      </c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26"/>
      <c r="AP22" s="119"/>
      <c r="AQ22" s="127"/>
      <c r="AR22" s="127"/>
    </row>
    <row r="23" s="102" customFormat="1" ht="27" customHeight="1" spans="1:44">
      <c r="A23" s="110"/>
      <c r="B23" s="123"/>
      <c r="C23" s="110"/>
      <c r="D23" s="118" t="s">
        <v>68</v>
      </c>
      <c r="E23" s="118" t="s">
        <v>52</v>
      </c>
      <c r="F23" s="118">
        <v>20</v>
      </c>
      <c r="G23" s="118"/>
      <c r="H23" s="118"/>
      <c r="I23" s="118"/>
      <c r="J23" s="118"/>
      <c r="K23" s="118"/>
      <c r="L23" s="118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24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15"/>
      <c r="AO23" s="121">
        <v>16536</v>
      </c>
      <c r="AP23" s="122" t="s">
        <v>53</v>
      </c>
      <c r="AQ23" s="127">
        <v>30</v>
      </c>
      <c r="AR23" s="127" t="s">
        <v>69</v>
      </c>
    </row>
    <row r="24" s="102" customFormat="1" ht="27" customHeight="1" spans="1:44">
      <c r="A24" s="110"/>
      <c r="B24" s="123"/>
      <c r="C24" s="110"/>
      <c r="D24" s="118"/>
      <c r="E24" s="118" t="s">
        <v>54</v>
      </c>
      <c r="F24" s="118">
        <v>10</v>
      </c>
      <c r="G24" s="118"/>
      <c r="H24" s="118"/>
      <c r="I24" s="118"/>
      <c r="J24" s="118"/>
      <c r="K24" s="118"/>
      <c r="L24" s="118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24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26"/>
      <c r="AP24" s="119"/>
      <c r="AQ24" s="127"/>
      <c r="AR24" s="127"/>
    </row>
    <row r="25" s="102" customFormat="1" ht="27" customHeight="1" spans="1:44">
      <c r="A25" s="110"/>
      <c r="B25" s="123"/>
      <c r="C25" s="110"/>
      <c r="D25" s="118" t="s">
        <v>70</v>
      </c>
      <c r="E25" s="118" t="s">
        <v>71</v>
      </c>
      <c r="F25" s="138"/>
      <c r="G25" s="118"/>
      <c r="H25" s="118"/>
      <c r="I25" s="118"/>
      <c r="J25" s="118"/>
      <c r="K25" s="118"/>
      <c r="L25" s="118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24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  <c r="AK25" s="115"/>
      <c r="AL25" s="115"/>
      <c r="AM25" s="115"/>
      <c r="AN25" s="115"/>
      <c r="AO25" s="134">
        <v>20000</v>
      </c>
      <c r="AP25" s="118" t="s">
        <v>72</v>
      </c>
      <c r="AQ25" s="127">
        <v>55</v>
      </c>
      <c r="AR25" s="127" t="s">
        <v>59</v>
      </c>
    </row>
    <row r="26" s="102" customFormat="1" ht="27" customHeight="1" spans="1:44">
      <c r="A26" s="110"/>
      <c r="B26" s="123"/>
      <c r="C26" s="139" t="s">
        <v>73</v>
      </c>
      <c r="D26" s="122" t="s">
        <v>74</v>
      </c>
      <c r="E26" s="118" t="s">
        <v>52</v>
      </c>
      <c r="F26" s="118">
        <v>30</v>
      </c>
      <c r="G26" s="118"/>
      <c r="H26" s="118"/>
      <c r="I26" s="118"/>
      <c r="J26" s="118"/>
      <c r="K26" s="118"/>
      <c r="L26" s="118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24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  <c r="AL26" s="115"/>
      <c r="AM26" s="115"/>
      <c r="AN26" s="115"/>
      <c r="AO26" s="121">
        <v>16536</v>
      </c>
      <c r="AP26" s="122" t="s">
        <v>53</v>
      </c>
      <c r="AQ26" s="127">
        <v>15</v>
      </c>
      <c r="AR26" s="127" t="s">
        <v>75</v>
      </c>
    </row>
    <row r="27" s="102" customFormat="1" ht="27" customHeight="1" spans="1:44">
      <c r="A27" s="110"/>
      <c r="B27" s="123"/>
      <c r="C27" s="140"/>
      <c r="D27" s="119"/>
      <c r="E27" s="118" t="s">
        <v>54</v>
      </c>
      <c r="F27" s="118">
        <v>15</v>
      </c>
      <c r="G27" s="118"/>
      <c r="H27" s="118"/>
      <c r="I27" s="118"/>
      <c r="J27" s="118"/>
      <c r="K27" s="118"/>
      <c r="L27" s="118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24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  <c r="AK27" s="115"/>
      <c r="AL27" s="115"/>
      <c r="AM27" s="115"/>
      <c r="AN27" s="115"/>
      <c r="AO27" s="126"/>
      <c r="AP27" s="119"/>
      <c r="AQ27" s="127"/>
      <c r="AR27" s="127"/>
    </row>
    <row r="28" s="102" customFormat="1" ht="27" customHeight="1" spans="1:44">
      <c r="A28" s="110"/>
      <c r="B28" s="123"/>
      <c r="C28" s="140"/>
      <c r="D28" s="122" t="s">
        <v>76</v>
      </c>
      <c r="E28" s="118" t="s">
        <v>52</v>
      </c>
      <c r="F28" s="118">
        <v>100</v>
      </c>
      <c r="G28" s="118"/>
      <c r="H28" s="118">
        <v>1</v>
      </c>
      <c r="I28" s="118"/>
      <c r="J28" s="118"/>
      <c r="K28" s="118"/>
      <c r="L28" s="118"/>
      <c r="M28" s="115"/>
      <c r="N28" s="115">
        <v>3</v>
      </c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24"/>
      <c r="AA28" s="115">
        <v>1</v>
      </c>
      <c r="AB28" s="115"/>
      <c r="AC28" s="115"/>
      <c r="AD28" s="115"/>
      <c r="AE28" s="115"/>
      <c r="AF28" s="115"/>
      <c r="AG28" s="115"/>
      <c r="AH28" s="115"/>
      <c r="AI28" s="115"/>
      <c r="AJ28" s="115">
        <v>2</v>
      </c>
      <c r="AK28" s="115"/>
      <c r="AL28" s="115"/>
      <c r="AM28" s="115">
        <v>2</v>
      </c>
      <c r="AN28" s="115">
        <v>3</v>
      </c>
      <c r="AO28" s="121">
        <v>16536</v>
      </c>
      <c r="AP28" s="122" t="s">
        <v>53</v>
      </c>
      <c r="AQ28" s="127"/>
      <c r="AR28" s="127"/>
    </row>
    <row r="29" s="102" customFormat="1" ht="27" customHeight="1" spans="1:44">
      <c r="A29" s="110"/>
      <c r="B29" s="123"/>
      <c r="C29" s="140"/>
      <c r="D29" s="119"/>
      <c r="E29" s="118" t="s">
        <v>54</v>
      </c>
      <c r="F29" s="118">
        <v>63</v>
      </c>
      <c r="G29" s="118"/>
      <c r="H29" s="118">
        <v>1</v>
      </c>
      <c r="I29" s="118"/>
      <c r="J29" s="118"/>
      <c r="K29" s="118"/>
      <c r="L29" s="118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24"/>
      <c r="AA29" s="115">
        <v>1</v>
      </c>
      <c r="AB29" s="115"/>
      <c r="AC29" s="115"/>
      <c r="AD29" s="115"/>
      <c r="AE29" s="115"/>
      <c r="AF29" s="115"/>
      <c r="AG29" s="115"/>
      <c r="AH29" s="115"/>
      <c r="AI29" s="115"/>
      <c r="AJ29" s="115">
        <v>1</v>
      </c>
      <c r="AK29" s="115"/>
      <c r="AL29" s="115"/>
      <c r="AM29" s="115">
        <v>1</v>
      </c>
      <c r="AN29" s="115">
        <v>1</v>
      </c>
      <c r="AO29" s="126"/>
      <c r="AP29" s="119"/>
      <c r="AQ29" s="127"/>
      <c r="AR29" s="127"/>
    </row>
    <row r="30" s="102" customFormat="1" ht="27" customHeight="1" spans="1:44">
      <c r="A30" s="110"/>
      <c r="B30" s="123"/>
      <c r="C30" s="140"/>
      <c r="D30" s="122" t="s">
        <v>77</v>
      </c>
      <c r="E30" s="118" t="s">
        <v>52</v>
      </c>
      <c r="F30" s="118">
        <v>38</v>
      </c>
      <c r="G30" s="118"/>
      <c r="H30" s="118"/>
      <c r="I30" s="118"/>
      <c r="J30" s="118"/>
      <c r="K30" s="118"/>
      <c r="L30" s="118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24"/>
      <c r="AA30" s="115">
        <v>1</v>
      </c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  <c r="AL30" s="115"/>
      <c r="AM30" s="115"/>
      <c r="AN30" s="115">
        <v>3</v>
      </c>
      <c r="AO30" s="121">
        <v>16536</v>
      </c>
      <c r="AP30" s="122" t="s">
        <v>53</v>
      </c>
      <c r="AQ30" s="127"/>
      <c r="AR30" s="127"/>
    </row>
    <row r="31" s="102" customFormat="1" ht="27" customHeight="1" spans="1:44">
      <c r="A31" s="110"/>
      <c r="B31" s="123"/>
      <c r="C31" s="140"/>
      <c r="D31" s="119"/>
      <c r="E31" s="118" t="s">
        <v>54</v>
      </c>
      <c r="F31" s="118">
        <v>15</v>
      </c>
      <c r="G31" s="118"/>
      <c r="H31" s="118"/>
      <c r="I31" s="118"/>
      <c r="J31" s="118"/>
      <c r="K31" s="118"/>
      <c r="L31" s="118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24"/>
      <c r="AA31" s="115">
        <v>1</v>
      </c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>
        <v>2</v>
      </c>
      <c r="AO31" s="126"/>
      <c r="AP31" s="119"/>
      <c r="AQ31" s="127"/>
      <c r="AR31" s="127"/>
    </row>
    <row r="32" s="102" customFormat="1" ht="27" customHeight="1" spans="1:44">
      <c r="A32" s="110"/>
      <c r="B32" s="123"/>
      <c r="C32" s="140"/>
      <c r="D32" s="141" t="s">
        <v>78</v>
      </c>
      <c r="E32" s="118" t="s">
        <v>52</v>
      </c>
      <c r="F32" s="118">
        <v>441</v>
      </c>
      <c r="G32" s="118">
        <v>1</v>
      </c>
      <c r="H32" s="118">
        <v>1</v>
      </c>
      <c r="I32" s="118"/>
      <c r="J32" s="118">
        <v>3</v>
      </c>
      <c r="K32" s="118">
        <v>2</v>
      </c>
      <c r="L32" s="118">
        <v>10</v>
      </c>
      <c r="M32" s="115"/>
      <c r="N32" s="115"/>
      <c r="O32" s="115"/>
      <c r="P32" s="115">
        <v>4</v>
      </c>
      <c r="Q32" s="115"/>
      <c r="R32" s="115"/>
      <c r="S32" s="115"/>
      <c r="T32" s="115"/>
      <c r="U32" s="115"/>
      <c r="V32" s="115"/>
      <c r="W32" s="115"/>
      <c r="X32" s="115">
        <v>1</v>
      </c>
      <c r="Y32" s="129"/>
      <c r="Z32" s="130">
        <v>4</v>
      </c>
      <c r="AA32" s="131"/>
      <c r="AB32" s="115"/>
      <c r="AC32" s="115"/>
      <c r="AD32" s="115"/>
      <c r="AE32" s="115"/>
      <c r="AF32" s="115"/>
      <c r="AG32" s="115">
        <v>2</v>
      </c>
      <c r="AH32" s="115"/>
      <c r="AI32" s="115"/>
      <c r="AJ32" s="115">
        <v>3</v>
      </c>
      <c r="AK32" s="115"/>
      <c r="AL32" s="115"/>
      <c r="AM32" s="115"/>
      <c r="AN32" s="115"/>
      <c r="AO32" s="121">
        <v>16536</v>
      </c>
      <c r="AP32" s="122" t="s">
        <v>53</v>
      </c>
      <c r="AQ32" s="127"/>
      <c r="AR32" s="127"/>
    </row>
    <row r="33" s="102" customFormat="1" ht="27" customHeight="1" spans="1:44">
      <c r="A33" s="110"/>
      <c r="B33" s="123"/>
      <c r="C33" s="140"/>
      <c r="D33" s="119"/>
      <c r="E33" s="118" t="s">
        <v>54</v>
      </c>
      <c r="F33" s="118">
        <v>86</v>
      </c>
      <c r="G33" s="118"/>
      <c r="H33" s="118"/>
      <c r="I33" s="118"/>
      <c r="J33" s="118">
        <v>2</v>
      </c>
      <c r="K33" s="118">
        <v>1</v>
      </c>
      <c r="L33" s="118">
        <v>5</v>
      </c>
      <c r="M33" s="115"/>
      <c r="N33" s="115"/>
      <c r="O33" s="115"/>
      <c r="P33" s="115">
        <v>1</v>
      </c>
      <c r="Q33" s="115"/>
      <c r="R33" s="115"/>
      <c r="S33" s="115"/>
      <c r="T33" s="115"/>
      <c r="U33" s="115"/>
      <c r="V33" s="115"/>
      <c r="W33" s="115"/>
      <c r="X33" s="115">
        <v>1</v>
      </c>
      <c r="Y33" s="129"/>
      <c r="Z33" s="130"/>
      <c r="AA33" s="131"/>
      <c r="AB33" s="115"/>
      <c r="AC33" s="115"/>
      <c r="AD33" s="115"/>
      <c r="AE33" s="115"/>
      <c r="AF33" s="115"/>
      <c r="AG33" s="115">
        <v>1</v>
      </c>
      <c r="AH33" s="115"/>
      <c r="AI33" s="115"/>
      <c r="AJ33" s="115">
        <v>2</v>
      </c>
      <c r="AK33" s="115"/>
      <c r="AL33" s="115"/>
      <c r="AM33" s="115"/>
      <c r="AN33" s="115"/>
      <c r="AO33" s="126"/>
      <c r="AP33" s="119"/>
      <c r="AQ33" s="127"/>
      <c r="AR33" s="127"/>
    </row>
    <row r="34" s="102" customFormat="1" ht="27" customHeight="1" spans="1:44">
      <c r="A34" s="110"/>
      <c r="B34" s="123"/>
      <c r="C34" s="140"/>
      <c r="D34" s="122" t="s">
        <v>79</v>
      </c>
      <c r="E34" s="118" t="s">
        <v>52</v>
      </c>
      <c r="F34" s="118">
        <v>128</v>
      </c>
      <c r="G34" s="118"/>
      <c r="H34" s="118"/>
      <c r="I34" s="118"/>
      <c r="J34" s="118"/>
      <c r="K34" s="118"/>
      <c r="L34" s="118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24"/>
      <c r="AA34" s="115"/>
      <c r="AB34" s="115"/>
      <c r="AC34" s="115">
        <v>1</v>
      </c>
      <c r="AD34" s="115"/>
      <c r="AE34" s="115"/>
      <c r="AF34" s="115"/>
      <c r="AG34" s="115"/>
      <c r="AH34" s="115"/>
      <c r="AI34" s="115"/>
      <c r="AJ34" s="115"/>
      <c r="AK34" s="115"/>
      <c r="AL34" s="115"/>
      <c r="AM34" s="115"/>
      <c r="AN34" s="115"/>
      <c r="AO34" s="121">
        <v>16536</v>
      </c>
      <c r="AP34" s="122" t="s">
        <v>53</v>
      </c>
      <c r="AQ34" s="127"/>
      <c r="AR34" s="127"/>
    </row>
    <row r="35" s="102" customFormat="1" ht="27" customHeight="1" spans="1:44">
      <c r="A35" s="110"/>
      <c r="B35" s="123"/>
      <c r="C35" s="140"/>
      <c r="D35" s="119"/>
      <c r="E35" s="118" t="s">
        <v>54</v>
      </c>
      <c r="F35" s="118">
        <v>50</v>
      </c>
      <c r="G35" s="118"/>
      <c r="H35" s="118"/>
      <c r="I35" s="118"/>
      <c r="J35" s="118"/>
      <c r="K35" s="118"/>
      <c r="L35" s="118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24"/>
      <c r="AA35" s="115"/>
      <c r="AB35" s="115"/>
      <c r="AC35" s="115">
        <v>1</v>
      </c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26"/>
      <c r="AP35" s="119"/>
      <c r="AQ35" s="127"/>
      <c r="AR35" s="127"/>
    </row>
    <row r="36" s="102" customFormat="1" ht="27" customHeight="1" spans="1:44">
      <c r="A36" s="110"/>
      <c r="B36" s="123"/>
      <c r="C36" s="140"/>
      <c r="D36" s="122" t="s">
        <v>80</v>
      </c>
      <c r="E36" s="118" t="s">
        <v>52</v>
      </c>
      <c r="F36" s="118">
        <v>30</v>
      </c>
      <c r="G36" s="118"/>
      <c r="H36" s="118"/>
      <c r="I36" s="118"/>
      <c r="J36" s="118"/>
      <c r="K36" s="118"/>
      <c r="L36" s="118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24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5"/>
      <c r="AO36" s="121">
        <v>17808</v>
      </c>
      <c r="AP36" s="122" t="s">
        <v>53</v>
      </c>
      <c r="AQ36" s="127"/>
      <c r="AR36" s="127"/>
    </row>
    <row r="37" s="102" customFormat="1" ht="27" customHeight="1" spans="1:44">
      <c r="A37" s="110"/>
      <c r="B37" s="123"/>
      <c r="C37" s="140"/>
      <c r="D37" s="119"/>
      <c r="E37" s="118" t="s">
        <v>54</v>
      </c>
      <c r="F37" s="118">
        <v>10</v>
      </c>
      <c r="G37" s="118"/>
      <c r="H37" s="118"/>
      <c r="I37" s="118"/>
      <c r="J37" s="118"/>
      <c r="K37" s="118"/>
      <c r="L37" s="118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24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26"/>
      <c r="AP37" s="119"/>
      <c r="AQ37" s="127"/>
      <c r="AR37" s="127"/>
    </row>
    <row r="38" s="102" customFormat="1" ht="27" customHeight="1" spans="1:44">
      <c r="A38" s="110"/>
      <c r="B38" s="123"/>
      <c r="C38" s="140"/>
      <c r="D38" s="122" t="s">
        <v>81</v>
      </c>
      <c r="E38" s="118" t="s">
        <v>52</v>
      </c>
      <c r="F38" s="118">
        <v>122</v>
      </c>
      <c r="G38" s="118"/>
      <c r="H38" s="118"/>
      <c r="I38" s="118"/>
      <c r="J38" s="118"/>
      <c r="K38" s="118"/>
      <c r="L38" s="118"/>
      <c r="M38" s="115"/>
      <c r="N38" s="115"/>
      <c r="O38" s="115"/>
      <c r="P38" s="115"/>
      <c r="Q38" s="115"/>
      <c r="R38" s="115"/>
      <c r="S38" s="115">
        <v>2</v>
      </c>
      <c r="T38" s="115"/>
      <c r="U38" s="115"/>
      <c r="V38" s="115"/>
      <c r="W38" s="115"/>
      <c r="X38" s="115">
        <v>1</v>
      </c>
      <c r="Y38" s="115"/>
      <c r="Z38" s="124"/>
      <c r="AA38" s="115"/>
      <c r="AB38" s="115"/>
      <c r="AC38" s="115"/>
      <c r="AD38" s="115"/>
      <c r="AE38" s="115"/>
      <c r="AF38" s="115"/>
      <c r="AG38" s="115"/>
      <c r="AH38" s="115">
        <v>2</v>
      </c>
      <c r="AI38" s="115"/>
      <c r="AJ38" s="115"/>
      <c r="AK38" s="115"/>
      <c r="AL38" s="115"/>
      <c r="AM38" s="115"/>
      <c r="AN38" s="115"/>
      <c r="AO38" s="121">
        <v>17808</v>
      </c>
      <c r="AP38" s="122" t="s">
        <v>53</v>
      </c>
      <c r="AQ38" s="127"/>
      <c r="AR38" s="127"/>
    </row>
    <row r="39" s="102" customFormat="1" ht="27" customHeight="1" spans="1:44">
      <c r="A39" s="110"/>
      <c r="B39" s="123"/>
      <c r="C39" s="142"/>
      <c r="D39" s="119"/>
      <c r="E39" s="118" t="s">
        <v>54</v>
      </c>
      <c r="F39" s="118">
        <v>50</v>
      </c>
      <c r="G39" s="118"/>
      <c r="H39" s="118"/>
      <c r="I39" s="118"/>
      <c r="J39" s="118"/>
      <c r="K39" s="118"/>
      <c r="L39" s="118"/>
      <c r="M39" s="115"/>
      <c r="N39" s="115"/>
      <c r="O39" s="115"/>
      <c r="P39" s="115"/>
      <c r="Q39" s="115"/>
      <c r="R39" s="115"/>
      <c r="S39" s="115">
        <v>1</v>
      </c>
      <c r="T39" s="115"/>
      <c r="U39" s="115"/>
      <c r="V39" s="115"/>
      <c r="W39" s="115"/>
      <c r="X39" s="115">
        <v>1</v>
      </c>
      <c r="Y39" s="115"/>
      <c r="Z39" s="124"/>
      <c r="AA39" s="115"/>
      <c r="AB39" s="115"/>
      <c r="AC39" s="115"/>
      <c r="AD39" s="115"/>
      <c r="AE39" s="115"/>
      <c r="AF39" s="115"/>
      <c r="AG39" s="115"/>
      <c r="AH39" s="115">
        <v>1</v>
      </c>
      <c r="AI39" s="115"/>
      <c r="AJ39" s="115"/>
      <c r="AK39" s="115"/>
      <c r="AL39" s="115"/>
      <c r="AM39" s="115"/>
      <c r="AN39" s="115"/>
      <c r="AO39" s="126"/>
      <c r="AP39" s="119"/>
      <c r="AQ39" s="127"/>
      <c r="AR39" s="127"/>
    </row>
    <row r="40" s="102" customFormat="1" ht="27" customHeight="1" spans="1:44">
      <c r="A40" s="110"/>
      <c r="B40" s="123"/>
      <c r="C40" s="110" t="s">
        <v>82</v>
      </c>
      <c r="D40" s="118" t="s">
        <v>83</v>
      </c>
      <c r="E40" s="118" t="s">
        <v>84</v>
      </c>
      <c r="F40" s="118">
        <v>90</v>
      </c>
      <c r="G40" s="118"/>
      <c r="H40" s="118"/>
      <c r="I40" s="118"/>
      <c r="J40" s="118"/>
      <c r="K40" s="118"/>
      <c r="L40" s="118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24"/>
      <c r="AA40" s="115"/>
      <c r="AB40" s="115"/>
      <c r="AC40" s="115"/>
      <c r="AD40" s="115"/>
      <c r="AE40" s="115"/>
      <c r="AF40" s="115"/>
      <c r="AG40" s="115"/>
      <c r="AH40" s="115"/>
      <c r="AI40" s="115"/>
      <c r="AJ40" s="115"/>
      <c r="AK40" s="115"/>
      <c r="AL40" s="115"/>
      <c r="AM40" s="115"/>
      <c r="AN40" s="115"/>
      <c r="AO40" s="134">
        <v>20000</v>
      </c>
      <c r="AP40" s="122" t="s">
        <v>53</v>
      </c>
      <c r="AQ40" s="127"/>
      <c r="AR40" s="127"/>
    </row>
    <row r="41" s="102" customFormat="1" ht="27" customHeight="1" spans="1:44">
      <c r="A41" s="110"/>
      <c r="B41" s="123"/>
      <c r="C41" s="110"/>
      <c r="D41" s="118" t="s">
        <v>85</v>
      </c>
      <c r="E41" s="118" t="s">
        <v>84</v>
      </c>
      <c r="F41" s="118">
        <v>1110</v>
      </c>
      <c r="G41" s="118"/>
      <c r="H41" s="118"/>
      <c r="I41" s="118"/>
      <c r="J41" s="118"/>
      <c r="K41" s="118"/>
      <c r="L41" s="118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24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34">
        <v>20000</v>
      </c>
      <c r="AP41" s="141"/>
      <c r="AQ41" s="127"/>
      <c r="AR41" s="127"/>
    </row>
    <row r="42" s="102" customFormat="1" ht="27" customHeight="1" spans="1:44">
      <c r="A42" s="110"/>
      <c r="B42" s="123"/>
      <c r="C42" s="110"/>
      <c r="D42" s="118" t="s">
        <v>86</v>
      </c>
      <c r="E42" s="118" t="s">
        <v>84</v>
      </c>
      <c r="F42" s="118">
        <v>60</v>
      </c>
      <c r="G42" s="118"/>
      <c r="H42" s="118"/>
      <c r="I42" s="118"/>
      <c r="J42" s="118"/>
      <c r="K42" s="118"/>
      <c r="L42" s="118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24"/>
      <c r="AA42" s="115"/>
      <c r="AB42" s="115"/>
      <c r="AC42" s="115"/>
      <c r="AD42" s="115"/>
      <c r="AE42" s="115"/>
      <c r="AF42" s="115"/>
      <c r="AG42" s="115"/>
      <c r="AH42" s="115"/>
      <c r="AI42" s="115"/>
      <c r="AJ42" s="115"/>
      <c r="AK42" s="115"/>
      <c r="AL42" s="115"/>
      <c r="AM42" s="115"/>
      <c r="AN42" s="115"/>
      <c r="AO42" s="134">
        <v>20000</v>
      </c>
      <c r="AP42" s="119"/>
      <c r="AQ42" s="127"/>
      <c r="AR42" s="127"/>
    </row>
    <row r="43" s="102" customFormat="1" ht="27" customHeight="1" spans="1:44">
      <c r="A43" s="110"/>
      <c r="B43" s="123"/>
      <c r="C43" s="139" t="s">
        <v>87</v>
      </c>
      <c r="D43" s="118" t="s">
        <v>88</v>
      </c>
      <c r="E43" s="118" t="s">
        <v>54</v>
      </c>
      <c r="F43" s="118">
        <v>160</v>
      </c>
      <c r="G43" s="118"/>
      <c r="H43" s="118"/>
      <c r="I43" s="118"/>
      <c r="J43" s="118"/>
      <c r="K43" s="118"/>
      <c r="L43" s="118"/>
      <c r="M43" s="115"/>
      <c r="N43" s="115">
        <v>2</v>
      </c>
      <c r="O43" s="115"/>
      <c r="P43" s="115">
        <v>2</v>
      </c>
      <c r="Q43" s="115">
        <v>2</v>
      </c>
      <c r="R43" s="115"/>
      <c r="S43" s="115"/>
      <c r="T43" s="115"/>
      <c r="U43" s="115">
        <v>2</v>
      </c>
      <c r="V43" s="115">
        <v>2</v>
      </c>
      <c r="W43" s="115"/>
      <c r="X43" s="115"/>
      <c r="Y43" s="115"/>
      <c r="Z43" s="124"/>
      <c r="AA43" s="115"/>
      <c r="AB43" s="115"/>
      <c r="AC43" s="115"/>
      <c r="AD43" s="115"/>
      <c r="AE43" s="115"/>
      <c r="AF43" s="115"/>
      <c r="AG43" s="115">
        <v>4</v>
      </c>
      <c r="AH43" s="115"/>
      <c r="AI43" s="115"/>
      <c r="AJ43" s="115"/>
      <c r="AK43" s="115">
        <v>2</v>
      </c>
      <c r="AL43" s="115"/>
      <c r="AM43" s="115">
        <v>2</v>
      </c>
      <c r="AN43" s="115">
        <v>2</v>
      </c>
      <c r="AO43" s="134">
        <v>18800</v>
      </c>
      <c r="AP43" s="118" t="s">
        <v>66</v>
      </c>
      <c r="AQ43" s="127">
        <v>12</v>
      </c>
      <c r="AR43" s="127" t="s">
        <v>89</v>
      </c>
    </row>
    <row r="44" s="102" customFormat="1" ht="27" customHeight="1" spans="1:44">
      <c r="A44" s="110"/>
      <c r="B44" s="123"/>
      <c r="C44" s="140"/>
      <c r="D44" s="141" t="s">
        <v>90</v>
      </c>
      <c r="E44" s="118" t="s">
        <v>54</v>
      </c>
      <c r="F44" s="118">
        <v>222</v>
      </c>
      <c r="G44" s="118"/>
      <c r="H44" s="118"/>
      <c r="I44" s="118"/>
      <c r="J44" s="118"/>
      <c r="K44" s="118"/>
      <c r="L44" s="118"/>
      <c r="M44" s="115"/>
      <c r="N44" s="115"/>
      <c r="O44" s="115"/>
      <c r="P44" s="136"/>
      <c r="Q44" s="136"/>
      <c r="R44" s="115"/>
      <c r="S44" s="115">
        <v>3</v>
      </c>
      <c r="T44" s="115"/>
      <c r="U44" s="115"/>
      <c r="V44" s="115"/>
      <c r="W44" s="115"/>
      <c r="X44" s="115"/>
      <c r="Y44" s="115"/>
      <c r="Z44" s="124"/>
      <c r="AA44" s="115"/>
      <c r="AB44" s="115"/>
      <c r="AC44" s="115"/>
      <c r="AD44" s="115"/>
      <c r="AE44" s="115"/>
      <c r="AF44" s="115"/>
      <c r="AG44" s="115">
        <v>3</v>
      </c>
      <c r="AH44" s="115"/>
      <c r="AI44" s="115"/>
      <c r="AJ44" s="115">
        <v>2</v>
      </c>
      <c r="AK44" s="115"/>
      <c r="AL44" s="115"/>
      <c r="AM44" s="115"/>
      <c r="AN44" s="115"/>
      <c r="AO44" s="134">
        <v>17808</v>
      </c>
      <c r="AP44" s="118" t="s">
        <v>66</v>
      </c>
      <c r="AQ44" s="127"/>
      <c r="AR44" s="127"/>
    </row>
    <row r="45" s="102" customFormat="1" ht="27" customHeight="1" spans="1:44">
      <c r="A45" s="110"/>
      <c r="B45" s="123"/>
      <c r="C45" s="140"/>
      <c r="D45" s="122" t="s">
        <v>91</v>
      </c>
      <c r="E45" s="118" t="s">
        <v>54</v>
      </c>
      <c r="F45" s="118">
        <v>102</v>
      </c>
      <c r="G45" s="118"/>
      <c r="H45" s="118"/>
      <c r="I45" s="118"/>
      <c r="J45" s="118"/>
      <c r="K45" s="118"/>
      <c r="L45" s="118"/>
      <c r="M45" s="115"/>
      <c r="N45" s="115"/>
      <c r="O45" s="115"/>
      <c r="P45" s="115">
        <v>4</v>
      </c>
      <c r="Q45" s="115"/>
      <c r="R45" s="115"/>
      <c r="S45" s="115"/>
      <c r="T45" s="115"/>
      <c r="U45" s="115"/>
      <c r="V45" s="115"/>
      <c r="W45" s="115"/>
      <c r="X45" s="115"/>
      <c r="Y45" s="115"/>
      <c r="Z45" s="124"/>
      <c r="AA45" s="115"/>
      <c r="AB45" s="115"/>
      <c r="AC45" s="115"/>
      <c r="AD45" s="115"/>
      <c r="AE45" s="115"/>
      <c r="AF45" s="115">
        <v>2</v>
      </c>
      <c r="AG45" s="115">
        <v>2</v>
      </c>
      <c r="AH45" s="115"/>
      <c r="AI45" s="115"/>
      <c r="AJ45" s="115"/>
      <c r="AK45" s="115"/>
      <c r="AL45" s="115"/>
      <c r="AM45" s="115"/>
      <c r="AN45" s="115"/>
      <c r="AO45" s="134">
        <v>17808</v>
      </c>
      <c r="AP45" s="118" t="s">
        <v>66</v>
      </c>
      <c r="AQ45" s="127"/>
      <c r="AR45" s="127"/>
    </row>
    <row r="46" s="102" customFormat="1" ht="27" customHeight="1" spans="1:44">
      <c r="A46" s="110"/>
      <c r="B46" s="123"/>
      <c r="C46" s="140"/>
      <c r="D46" s="118" t="s">
        <v>92</v>
      </c>
      <c r="E46" s="118" t="s">
        <v>54</v>
      </c>
      <c r="F46" s="118">
        <v>45</v>
      </c>
      <c r="G46" s="118"/>
      <c r="H46" s="118"/>
      <c r="I46" s="118"/>
      <c r="J46" s="118"/>
      <c r="K46" s="118"/>
      <c r="L46" s="118"/>
      <c r="M46" s="115"/>
      <c r="N46" s="115">
        <v>2</v>
      </c>
      <c r="O46" s="115"/>
      <c r="P46" s="136"/>
      <c r="Q46" s="115">
        <v>2</v>
      </c>
      <c r="R46" s="115"/>
      <c r="S46" s="115"/>
      <c r="T46" s="115"/>
      <c r="U46" s="115"/>
      <c r="V46" s="115">
        <v>2</v>
      </c>
      <c r="W46" s="115"/>
      <c r="X46" s="115"/>
      <c r="Y46" s="115"/>
      <c r="Z46" s="124"/>
      <c r="AA46" s="115">
        <v>2</v>
      </c>
      <c r="AB46" s="115">
        <v>2</v>
      </c>
      <c r="AC46" s="115">
        <v>2</v>
      </c>
      <c r="AD46" s="115"/>
      <c r="AE46" s="115"/>
      <c r="AF46" s="115"/>
      <c r="AG46" s="115">
        <v>3</v>
      </c>
      <c r="AH46" s="115"/>
      <c r="AI46" s="115"/>
      <c r="AJ46" s="115"/>
      <c r="AK46" s="115"/>
      <c r="AL46" s="115"/>
      <c r="AM46" s="115"/>
      <c r="AN46" s="115"/>
      <c r="AO46" s="134">
        <v>18800</v>
      </c>
      <c r="AP46" s="118" t="s">
        <v>66</v>
      </c>
      <c r="AQ46" s="127"/>
      <c r="AR46" s="127"/>
    </row>
    <row r="47" s="102" customFormat="1" ht="27" customHeight="1" spans="1:44">
      <c r="A47" s="110"/>
      <c r="B47" s="123"/>
      <c r="C47" s="140"/>
      <c r="D47" s="141" t="s">
        <v>93</v>
      </c>
      <c r="E47" s="118" t="s">
        <v>54</v>
      </c>
      <c r="F47" s="118">
        <v>49</v>
      </c>
      <c r="G47" s="118"/>
      <c r="H47" s="118"/>
      <c r="I47" s="118"/>
      <c r="J47" s="118"/>
      <c r="K47" s="118"/>
      <c r="L47" s="118"/>
      <c r="M47" s="115"/>
      <c r="N47" s="115"/>
      <c r="O47" s="115"/>
      <c r="P47" s="115"/>
      <c r="Q47" s="115">
        <v>2</v>
      </c>
      <c r="R47" s="115"/>
      <c r="S47" s="115"/>
      <c r="T47" s="115"/>
      <c r="U47" s="115"/>
      <c r="V47" s="115"/>
      <c r="W47" s="115"/>
      <c r="X47" s="115"/>
      <c r="Y47" s="115"/>
      <c r="Z47" s="124"/>
      <c r="AA47" s="115"/>
      <c r="AB47" s="115"/>
      <c r="AC47" s="115"/>
      <c r="AD47" s="115"/>
      <c r="AE47" s="115"/>
      <c r="AF47" s="115"/>
      <c r="AG47" s="115">
        <v>4</v>
      </c>
      <c r="AH47" s="115"/>
      <c r="AI47" s="115"/>
      <c r="AJ47" s="115"/>
      <c r="AK47" s="115"/>
      <c r="AL47" s="115"/>
      <c r="AM47" s="115"/>
      <c r="AN47" s="115"/>
      <c r="AO47" s="134">
        <v>17808</v>
      </c>
      <c r="AP47" s="118" t="s">
        <v>66</v>
      </c>
      <c r="AQ47" s="127"/>
      <c r="AR47" s="127"/>
    </row>
    <row r="48" s="102" customFormat="1" ht="27" customHeight="1" spans="1:44">
      <c r="A48" s="110"/>
      <c r="B48" s="123"/>
      <c r="C48" s="140"/>
      <c r="D48" s="122" t="s">
        <v>94</v>
      </c>
      <c r="E48" s="143" t="s">
        <v>54</v>
      </c>
      <c r="F48" s="118">
        <v>96</v>
      </c>
      <c r="G48" s="118"/>
      <c r="H48" s="118"/>
      <c r="I48" s="118"/>
      <c r="J48" s="118"/>
      <c r="K48" s="118"/>
      <c r="L48" s="118"/>
      <c r="M48" s="115"/>
      <c r="N48" s="115"/>
      <c r="O48" s="115">
        <v>2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24"/>
      <c r="AA48" s="115"/>
      <c r="AB48" s="115"/>
      <c r="AC48" s="115"/>
      <c r="AD48" s="115"/>
      <c r="AE48" s="115"/>
      <c r="AF48" s="115"/>
      <c r="AG48" s="115"/>
      <c r="AH48" s="115"/>
      <c r="AI48" s="115"/>
      <c r="AJ48" s="115">
        <v>3</v>
      </c>
      <c r="AK48" s="115"/>
      <c r="AL48" s="115">
        <v>2</v>
      </c>
      <c r="AM48" s="115">
        <v>2</v>
      </c>
      <c r="AN48" s="115"/>
      <c r="AO48" s="134">
        <v>18800</v>
      </c>
      <c r="AP48" s="118" t="s">
        <v>66</v>
      </c>
      <c r="AQ48" s="127"/>
      <c r="AR48" s="127"/>
    </row>
    <row r="49" s="102" customFormat="1" ht="27" customHeight="1" spans="1:44">
      <c r="A49" s="110"/>
      <c r="B49" s="123"/>
      <c r="C49" s="140"/>
      <c r="D49" s="118" t="s">
        <v>95</v>
      </c>
      <c r="E49" s="118" t="s">
        <v>54</v>
      </c>
      <c r="F49" s="118">
        <v>100</v>
      </c>
      <c r="G49" s="118"/>
      <c r="H49" s="118"/>
      <c r="I49" s="118"/>
      <c r="J49" s="118"/>
      <c r="K49" s="118"/>
      <c r="L49" s="118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24"/>
      <c r="AA49" s="115"/>
      <c r="AB49" s="115"/>
      <c r="AC49" s="115"/>
      <c r="AD49" s="115"/>
      <c r="AE49" s="115"/>
      <c r="AF49" s="115"/>
      <c r="AG49" s="115">
        <v>3</v>
      </c>
      <c r="AH49" s="115"/>
      <c r="AI49" s="115"/>
      <c r="AJ49" s="115"/>
      <c r="AK49" s="115">
        <v>2</v>
      </c>
      <c r="AL49" s="115"/>
      <c r="AM49" s="115"/>
      <c r="AN49" s="115"/>
      <c r="AO49" s="134">
        <v>17808</v>
      </c>
      <c r="AP49" s="118" t="s">
        <v>66</v>
      </c>
      <c r="AQ49" s="127"/>
      <c r="AR49" s="127"/>
    </row>
    <row r="50" s="102" customFormat="1" ht="27" customHeight="1" spans="1:44">
      <c r="A50" s="110"/>
      <c r="B50" s="123"/>
      <c r="C50" s="140"/>
      <c r="D50" s="118" t="s">
        <v>96</v>
      </c>
      <c r="E50" s="118" t="s">
        <v>54</v>
      </c>
      <c r="F50" s="118">
        <v>207</v>
      </c>
      <c r="G50" s="118"/>
      <c r="H50" s="118"/>
      <c r="I50" s="118"/>
      <c r="J50" s="118"/>
      <c r="K50" s="118"/>
      <c r="L50" s="118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38"/>
      <c r="X50" s="115"/>
      <c r="Y50" s="115"/>
      <c r="Z50" s="124">
        <v>3</v>
      </c>
      <c r="AA50" s="115"/>
      <c r="AB50" s="115"/>
      <c r="AC50" s="115">
        <v>2</v>
      </c>
      <c r="AD50" s="115"/>
      <c r="AE50" s="115"/>
      <c r="AF50" s="115">
        <v>2</v>
      </c>
      <c r="AG50" s="115"/>
      <c r="AH50" s="115">
        <v>3</v>
      </c>
      <c r="AI50" s="115"/>
      <c r="AJ50" s="115"/>
      <c r="AK50" s="115">
        <v>2</v>
      </c>
      <c r="AL50" s="115">
        <v>2</v>
      </c>
      <c r="AM50" s="115">
        <v>2</v>
      </c>
      <c r="AN50" s="115">
        <v>15</v>
      </c>
      <c r="AO50" s="134">
        <v>17808</v>
      </c>
      <c r="AP50" s="118" t="s">
        <v>66</v>
      </c>
      <c r="AQ50" s="127">
        <v>13</v>
      </c>
      <c r="AR50" s="127" t="s">
        <v>89</v>
      </c>
    </row>
    <row r="51" s="102" customFormat="1" ht="27" customHeight="1" spans="1:44">
      <c r="A51" s="110"/>
      <c r="B51" s="123"/>
      <c r="C51" s="140"/>
      <c r="D51" s="118" t="s">
        <v>97</v>
      </c>
      <c r="E51" s="118" t="s">
        <v>54</v>
      </c>
      <c r="F51" s="118">
        <v>107</v>
      </c>
      <c r="G51" s="118"/>
      <c r="H51" s="118"/>
      <c r="I51" s="118"/>
      <c r="J51" s="118"/>
      <c r="K51" s="118"/>
      <c r="L51" s="118"/>
      <c r="M51" s="115"/>
      <c r="N51" s="115">
        <v>2</v>
      </c>
      <c r="O51" s="115"/>
      <c r="P51" s="115"/>
      <c r="Q51" s="115"/>
      <c r="R51" s="115">
        <v>2</v>
      </c>
      <c r="S51" s="115">
        <v>2</v>
      </c>
      <c r="T51" s="115"/>
      <c r="U51" s="115"/>
      <c r="V51" s="115"/>
      <c r="W51" s="138"/>
      <c r="X51" s="115">
        <v>2</v>
      </c>
      <c r="Y51" s="115"/>
      <c r="Z51" s="124"/>
      <c r="AA51" s="115"/>
      <c r="AB51" s="115"/>
      <c r="AC51" s="115"/>
      <c r="AD51" s="115"/>
      <c r="AE51" s="115">
        <v>2</v>
      </c>
      <c r="AF51" s="115"/>
      <c r="AG51" s="115"/>
      <c r="AH51" s="115"/>
      <c r="AI51" s="115"/>
      <c r="AJ51" s="115"/>
      <c r="AK51" s="115"/>
      <c r="AL51" s="115"/>
      <c r="AM51" s="115"/>
      <c r="AN51" s="115">
        <v>3</v>
      </c>
      <c r="AO51" s="134">
        <v>18800</v>
      </c>
      <c r="AP51" s="118" t="s">
        <v>66</v>
      </c>
      <c r="AQ51" s="127"/>
      <c r="AR51" s="127"/>
    </row>
    <row r="52" s="102" customFormat="1" ht="27" customHeight="1" spans="1:44">
      <c r="A52" s="110"/>
      <c r="B52" s="144"/>
      <c r="C52" s="110" t="s">
        <v>98</v>
      </c>
      <c r="D52" s="141" t="s">
        <v>99</v>
      </c>
      <c r="E52" s="118" t="s">
        <v>54</v>
      </c>
      <c r="F52" s="118">
        <v>104</v>
      </c>
      <c r="G52" s="118"/>
      <c r="H52" s="118"/>
      <c r="I52" s="118"/>
      <c r="J52" s="118"/>
      <c r="K52" s="118"/>
      <c r="L52" s="118"/>
      <c r="M52" s="115"/>
      <c r="N52" s="115">
        <v>2</v>
      </c>
      <c r="O52" s="115"/>
      <c r="P52" s="115"/>
      <c r="Q52" s="115"/>
      <c r="R52" s="136"/>
      <c r="S52" s="115">
        <v>3</v>
      </c>
      <c r="T52" s="115"/>
      <c r="U52" s="115">
        <v>4</v>
      </c>
      <c r="V52" s="115"/>
      <c r="W52" s="115"/>
      <c r="X52" s="115">
        <v>2</v>
      </c>
      <c r="Y52" s="115"/>
      <c r="Z52" s="124"/>
      <c r="AA52" s="115"/>
      <c r="AB52" s="115"/>
      <c r="AC52" s="115"/>
      <c r="AD52" s="115"/>
      <c r="AE52" s="115"/>
      <c r="AF52" s="115"/>
      <c r="AG52" s="115"/>
      <c r="AH52" s="115"/>
      <c r="AI52" s="115"/>
      <c r="AJ52" s="115"/>
      <c r="AK52" s="115">
        <v>2</v>
      </c>
      <c r="AL52" s="115"/>
      <c r="AM52" s="115"/>
      <c r="AN52" s="115">
        <v>3</v>
      </c>
      <c r="AO52" s="134">
        <v>19928</v>
      </c>
      <c r="AP52" s="118" t="s">
        <v>66</v>
      </c>
      <c r="AQ52" s="127"/>
      <c r="AR52" s="127"/>
    </row>
    <row r="53" s="102" customFormat="1" ht="27" customHeight="1" spans="1:44">
      <c r="A53" s="110"/>
      <c r="B53" s="145" t="s">
        <v>100</v>
      </c>
      <c r="C53" s="110" t="s">
        <v>101</v>
      </c>
      <c r="D53" s="118" t="s">
        <v>102</v>
      </c>
      <c r="E53" s="118" t="s">
        <v>54</v>
      </c>
      <c r="F53" s="118">
        <v>48</v>
      </c>
      <c r="G53" s="118"/>
      <c r="H53" s="118"/>
      <c r="I53" s="118"/>
      <c r="J53" s="118"/>
      <c r="K53" s="118"/>
      <c r="L53" s="118"/>
      <c r="M53" s="115"/>
      <c r="N53" s="115"/>
      <c r="O53" s="115"/>
      <c r="P53" s="115"/>
      <c r="Q53" s="115">
        <v>2</v>
      </c>
      <c r="R53" s="115"/>
      <c r="S53" s="115"/>
      <c r="T53" s="115"/>
      <c r="U53" s="115"/>
      <c r="V53" s="115"/>
      <c r="W53" s="115"/>
      <c r="X53" s="115"/>
      <c r="Y53" s="115"/>
      <c r="Z53" s="124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  <c r="AN53" s="115"/>
      <c r="AO53" s="134">
        <v>16536</v>
      </c>
      <c r="AP53" s="118" t="s">
        <v>103</v>
      </c>
      <c r="AQ53" s="127"/>
      <c r="AR53" s="127"/>
    </row>
    <row r="54" s="102" customFormat="1" ht="27" customHeight="1" spans="1:44">
      <c r="A54" s="110"/>
      <c r="B54" s="145"/>
      <c r="C54" s="110"/>
      <c r="D54" s="118" t="s">
        <v>104</v>
      </c>
      <c r="E54" s="118" t="s">
        <v>54</v>
      </c>
      <c r="F54" s="118">
        <v>53</v>
      </c>
      <c r="G54" s="118"/>
      <c r="H54" s="118"/>
      <c r="I54" s="118"/>
      <c r="J54" s="118"/>
      <c r="K54" s="118"/>
      <c r="L54" s="118"/>
      <c r="M54" s="115"/>
      <c r="N54" s="115">
        <v>2</v>
      </c>
      <c r="O54" s="115"/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24"/>
      <c r="AA54" s="115"/>
      <c r="AB54" s="115"/>
      <c r="AC54" s="115"/>
      <c r="AD54" s="115"/>
      <c r="AE54" s="115"/>
      <c r="AF54" s="115"/>
      <c r="AG54" s="115"/>
      <c r="AH54" s="115"/>
      <c r="AI54" s="115"/>
      <c r="AJ54" s="115"/>
      <c r="AK54" s="115"/>
      <c r="AL54" s="115"/>
      <c r="AM54" s="115"/>
      <c r="AN54" s="115"/>
      <c r="AO54" s="134">
        <v>17808</v>
      </c>
      <c r="AP54" s="118" t="s">
        <v>66</v>
      </c>
      <c r="AQ54" s="127"/>
      <c r="AR54" s="127"/>
    </row>
    <row r="55" s="102" customFormat="1" ht="27" customHeight="1" spans="1:44">
      <c r="A55" s="110"/>
      <c r="B55" s="145"/>
      <c r="C55" s="110"/>
      <c r="D55" s="118" t="s">
        <v>105</v>
      </c>
      <c r="E55" s="118" t="s">
        <v>54</v>
      </c>
      <c r="F55" s="118">
        <v>50</v>
      </c>
      <c r="G55" s="118"/>
      <c r="H55" s="118"/>
      <c r="I55" s="118"/>
      <c r="J55" s="118"/>
      <c r="K55" s="118"/>
      <c r="L55" s="118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24"/>
      <c r="AA55" s="115"/>
      <c r="AB55" s="115"/>
      <c r="AC55" s="115"/>
      <c r="AD55" s="115"/>
      <c r="AE55" s="115"/>
      <c r="AF55" s="115"/>
      <c r="AG55" s="115"/>
      <c r="AH55" s="115"/>
      <c r="AI55" s="115"/>
      <c r="AJ55" s="115"/>
      <c r="AK55" s="115"/>
      <c r="AL55" s="115"/>
      <c r="AM55" s="115"/>
      <c r="AN55" s="115"/>
      <c r="AO55" s="134">
        <v>17808</v>
      </c>
      <c r="AP55" s="118" t="s">
        <v>66</v>
      </c>
      <c r="AQ55" s="127"/>
      <c r="AR55" s="127"/>
    </row>
    <row r="56" s="102" customFormat="1" ht="27" customHeight="1" spans="1:44">
      <c r="A56" s="110"/>
      <c r="B56" s="145"/>
      <c r="C56" s="110"/>
      <c r="D56" s="118" t="s">
        <v>106</v>
      </c>
      <c r="E56" s="118" t="s">
        <v>54</v>
      </c>
      <c r="F56" s="118">
        <v>55</v>
      </c>
      <c r="G56" s="118"/>
      <c r="H56" s="118"/>
      <c r="I56" s="118"/>
      <c r="J56" s="118"/>
      <c r="K56" s="118"/>
      <c r="L56" s="118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24"/>
      <c r="AA56" s="115"/>
      <c r="AB56" s="115"/>
      <c r="AC56" s="115"/>
      <c r="AD56" s="115"/>
      <c r="AE56" s="115"/>
      <c r="AF56" s="115"/>
      <c r="AG56" s="115"/>
      <c r="AH56" s="115"/>
      <c r="AI56" s="115"/>
      <c r="AJ56" s="115"/>
      <c r="AK56" s="115"/>
      <c r="AL56" s="115"/>
      <c r="AM56" s="115"/>
      <c r="AN56" s="115"/>
      <c r="AO56" s="134">
        <v>17808</v>
      </c>
      <c r="AP56" s="118" t="s">
        <v>66</v>
      </c>
      <c r="AQ56" s="127"/>
      <c r="AR56" s="127"/>
    </row>
    <row r="57" s="102" customFormat="1" ht="27" customHeight="1" spans="1:44">
      <c r="A57" s="110"/>
      <c r="B57" s="145"/>
      <c r="C57" s="110"/>
      <c r="D57" s="118" t="s">
        <v>107</v>
      </c>
      <c r="E57" s="118" t="s">
        <v>54</v>
      </c>
      <c r="F57" s="118">
        <v>30</v>
      </c>
      <c r="G57" s="118"/>
      <c r="H57" s="118"/>
      <c r="I57" s="118"/>
      <c r="J57" s="118"/>
      <c r="K57" s="118"/>
      <c r="L57" s="118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24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  <c r="AL57" s="115"/>
      <c r="AM57" s="115"/>
      <c r="AN57" s="115"/>
      <c r="AO57" s="134">
        <v>17808</v>
      </c>
      <c r="AP57" s="118" t="s">
        <v>66</v>
      </c>
      <c r="AQ57" s="127">
        <v>20</v>
      </c>
      <c r="AR57" s="127" t="s">
        <v>108</v>
      </c>
    </row>
    <row r="58" s="102" customFormat="1" ht="27" customHeight="1" spans="1:44">
      <c r="A58" s="110"/>
      <c r="B58" s="145"/>
      <c r="C58" s="110"/>
      <c r="D58" s="118" t="s">
        <v>109</v>
      </c>
      <c r="E58" s="118" t="s">
        <v>54</v>
      </c>
      <c r="F58" s="118">
        <v>222</v>
      </c>
      <c r="G58" s="118"/>
      <c r="H58" s="118"/>
      <c r="I58" s="118"/>
      <c r="J58" s="118"/>
      <c r="K58" s="118"/>
      <c r="L58" s="118">
        <v>4</v>
      </c>
      <c r="M58" s="115"/>
      <c r="N58" s="115"/>
      <c r="O58" s="115">
        <v>2</v>
      </c>
      <c r="P58" s="115"/>
      <c r="Q58" s="115"/>
      <c r="R58" s="115"/>
      <c r="S58" s="115"/>
      <c r="T58" s="115"/>
      <c r="U58" s="115"/>
      <c r="V58" s="115"/>
      <c r="W58" s="115"/>
      <c r="X58" s="138">
        <v>2</v>
      </c>
      <c r="Y58" s="115"/>
      <c r="Z58" s="124"/>
      <c r="AA58" s="115"/>
      <c r="AB58" s="115"/>
      <c r="AC58" s="115"/>
      <c r="AD58" s="115"/>
      <c r="AE58" s="115"/>
      <c r="AF58" s="115"/>
      <c r="AG58" s="115"/>
      <c r="AH58" s="115"/>
      <c r="AI58" s="115"/>
      <c r="AJ58" s="115"/>
      <c r="AK58" s="115"/>
      <c r="AL58" s="115"/>
      <c r="AM58" s="115"/>
      <c r="AN58" s="115"/>
      <c r="AO58" s="134">
        <v>17808</v>
      </c>
      <c r="AP58" s="118" t="s">
        <v>66</v>
      </c>
      <c r="AQ58" s="127"/>
      <c r="AR58" s="127"/>
    </row>
    <row r="59" s="102" customFormat="1" ht="27" customHeight="1" spans="1:44">
      <c r="A59" s="110"/>
      <c r="B59" s="145"/>
      <c r="C59" s="110"/>
      <c r="D59" s="141" t="s">
        <v>110</v>
      </c>
      <c r="E59" s="118" t="s">
        <v>54</v>
      </c>
      <c r="F59" s="118">
        <v>80</v>
      </c>
      <c r="G59" s="118"/>
      <c r="H59" s="118"/>
      <c r="I59" s="118"/>
      <c r="J59" s="118"/>
      <c r="K59" s="118"/>
      <c r="L59" s="118"/>
      <c r="M59" s="115"/>
      <c r="N59" s="115"/>
      <c r="O59" s="136"/>
      <c r="P59" s="115"/>
      <c r="Q59" s="115"/>
      <c r="R59" s="115"/>
      <c r="S59" s="115">
        <v>2</v>
      </c>
      <c r="T59" s="115"/>
      <c r="U59" s="115"/>
      <c r="V59" s="115">
        <v>3</v>
      </c>
      <c r="W59" s="115"/>
      <c r="X59" s="115">
        <v>2</v>
      </c>
      <c r="Y59" s="115"/>
      <c r="Z59" s="124"/>
      <c r="AA59" s="115">
        <v>2</v>
      </c>
      <c r="AB59" s="115">
        <v>2</v>
      </c>
      <c r="AC59" s="115"/>
      <c r="AD59" s="115"/>
      <c r="AE59" s="115"/>
      <c r="AF59" s="115"/>
      <c r="AG59" s="115"/>
      <c r="AH59" s="115"/>
      <c r="AI59" s="115"/>
      <c r="AJ59" s="138"/>
      <c r="AK59" s="115"/>
      <c r="AL59" s="115">
        <v>2</v>
      </c>
      <c r="AM59" s="115"/>
      <c r="AN59" s="115">
        <v>2</v>
      </c>
      <c r="AO59" s="134">
        <v>19928</v>
      </c>
      <c r="AP59" s="118" t="s">
        <v>66</v>
      </c>
      <c r="AQ59" s="127">
        <v>15</v>
      </c>
      <c r="AR59" s="127" t="s">
        <v>111</v>
      </c>
    </row>
    <row r="60" s="102" customFormat="1" ht="27" customHeight="1" spans="1:44">
      <c r="A60" s="110"/>
      <c r="B60" s="145"/>
      <c r="C60" s="110"/>
      <c r="D60" s="115" t="s">
        <v>112</v>
      </c>
      <c r="E60" s="115" t="s">
        <v>71</v>
      </c>
      <c r="F60" s="115"/>
      <c r="G60" s="118"/>
      <c r="H60" s="118"/>
      <c r="I60" s="118"/>
      <c r="J60" s="118"/>
      <c r="K60" s="118"/>
      <c r="L60" s="118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24"/>
      <c r="AA60" s="115"/>
      <c r="AB60" s="115"/>
      <c r="AC60" s="115"/>
      <c r="AD60" s="115"/>
      <c r="AE60" s="115"/>
      <c r="AF60" s="115"/>
      <c r="AG60" s="115"/>
      <c r="AH60" s="115"/>
      <c r="AI60" s="115"/>
      <c r="AJ60" s="115"/>
      <c r="AK60" s="115"/>
      <c r="AL60" s="115"/>
      <c r="AM60" s="115"/>
      <c r="AN60" s="115"/>
      <c r="AO60" s="134">
        <v>20000</v>
      </c>
      <c r="AP60" s="118" t="s">
        <v>72</v>
      </c>
      <c r="AQ60" s="127">
        <v>120</v>
      </c>
      <c r="AR60" s="127" t="s">
        <v>111</v>
      </c>
    </row>
    <row r="61" s="102" customFormat="1" ht="27" customHeight="1" spans="1:44">
      <c r="A61" s="110"/>
      <c r="B61" s="145"/>
      <c r="C61" s="139" t="s">
        <v>113</v>
      </c>
      <c r="D61" s="120" t="s">
        <v>114</v>
      </c>
      <c r="E61" s="115" t="s">
        <v>115</v>
      </c>
      <c r="F61" s="120">
        <v>258</v>
      </c>
      <c r="G61" s="118"/>
      <c r="H61" s="118"/>
      <c r="I61" s="118"/>
      <c r="J61" s="118"/>
      <c r="K61" s="118"/>
      <c r="L61" s="118"/>
      <c r="M61" s="115"/>
      <c r="N61" s="115"/>
      <c r="O61" s="120">
        <v>30</v>
      </c>
      <c r="P61" s="120">
        <v>3</v>
      </c>
      <c r="Q61" s="120">
        <v>2</v>
      </c>
      <c r="R61" s="115"/>
      <c r="S61" s="115"/>
      <c r="T61" s="115"/>
      <c r="U61" s="115">
        <v>62</v>
      </c>
      <c r="V61" s="115"/>
      <c r="W61" s="120">
        <v>3</v>
      </c>
      <c r="X61" s="115">
        <v>6</v>
      </c>
      <c r="Y61" s="115">
        <v>27</v>
      </c>
      <c r="Z61" s="124">
        <v>190</v>
      </c>
      <c r="AA61" s="115">
        <v>4</v>
      </c>
      <c r="AB61" s="115">
        <v>3</v>
      </c>
      <c r="AC61" s="115">
        <v>4</v>
      </c>
      <c r="AD61" s="115">
        <v>18</v>
      </c>
      <c r="AE61" s="115"/>
      <c r="AF61" s="115">
        <v>6</v>
      </c>
      <c r="AG61" s="115">
        <v>3</v>
      </c>
      <c r="AH61" s="115">
        <v>3</v>
      </c>
      <c r="AI61" s="115">
        <v>4</v>
      </c>
      <c r="AJ61" s="115">
        <v>22</v>
      </c>
      <c r="AK61" s="115">
        <v>8</v>
      </c>
      <c r="AL61" s="115">
        <v>2</v>
      </c>
      <c r="AM61" s="115"/>
      <c r="AN61" s="120">
        <v>10</v>
      </c>
      <c r="AO61" s="121">
        <v>20000</v>
      </c>
      <c r="AP61" s="122" t="s">
        <v>53</v>
      </c>
      <c r="AQ61" s="127"/>
      <c r="AR61" s="127"/>
    </row>
    <row r="62" s="102" customFormat="1" ht="27" customHeight="1" spans="1:44">
      <c r="A62" s="110"/>
      <c r="B62" s="145"/>
      <c r="C62" s="140"/>
      <c r="D62" s="146"/>
      <c r="E62" s="115" t="s">
        <v>116</v>
      </c>
      <c r="F62" s="125"/>
      <c r="G62" s="118"/>
      <c r="H62" s="118"/>
      <c r="I62" s="118"/>
      <c r="J62" s="118"/>
      <c r="K62" s="118"/>
      <c r="L62" s="118"/>
      <c r="M62" s="115"/>
      <c r="N62" s="115"/>
      <c r="O62" s="125"/>
      <c r="P62" s="125"/>
      <c r="Q62" s="125"/>
      <c r="R62" s="115"/>
      <c r="S62" s="115"/>
      <c r="T62" s="115"/>
      <c r="U62" s="147"/>
      <c r="V62" s="115"/>
      <c r="W62" s="125"/>
      <c r="X62" s="115">
        <v>2</v>
      </c>
      <c r="Y62" s="115"/>
      <c r="Z62" s="124"/>
      <c r="AA62" s="115">
        <v>2</v>
      </c>
      <c r="AB62" s="115"/>
      <c r="AC62" s="115"/>
      <c r="AD62" s="115"/>
      <c r="AE62" s="115"/>
      <c r="AF62" s="115"/>
      <c r="AG62" s="115"/>
      <c r="AH62" s="115"/>
      <c r="AI62" s="115"/>
      <c r="AJ62" s="115"/>
      <c r="AK62" s="115"/>
      <c r="AL62" s="115"/>
      <c r="AM62" s="115"/>
      <c r="AN62" s="146"/>
      <c r="AO62" s="148"/>
      <c r="AP62" s="141"/>
      <c r="AQ62" s="127"/>
      <c r="AR62" s="127"/>
    </row>
    <row r="63" s="102" customFormat="1" ht="27" customHeight="1" spans="1:44">
      <c r="A63" s="110"/>
      <c r="B63" s="145"/>
      <c r="C63" s="140"/>
      <c r="D63" s="115" t="s">
        <v>117</v>
      </c>
      <c r="E63" s="115" t="s">
        <v>115</v>
      </c>
      <c r="F63" s="120">
        <v>70</v>
      </c>
      <c r="G63" s="118"/>
      <c r="H63" s="118"/>
      <c r="I63" s="118"/>
      <c r="J63" s="118"/>
      <c r="K63" s="118"/>
      <c r="L63" s="118"/>
      <c r="M63" s="115"/>
      <c r="N63" s="115"/>
      <c r="O63" s="115"/>
      <c r="P63" s="120">
        <v>4</v>
      </c>
      <c r="Q63" s="115"/>
      <c r="R63" s="115"/>
      <c r="S63" s="115"/>
      <c r="T63" s="115"/>
      <c r="U63" s="115"/>
      <c r="V63" s="115"/>
      <c r="W63" s="120">
        <v>2</v>
      </c>
      <c r="X63" s="115">
        <v>2</v>
      </c>
      <c r="Y63" s="115"/>
      <c r="Z63" s="149">
        <v>30</v>
      </c>
      <c r="AA63" s="115"/>
      <c r="AB63" s="115"/>
      <c r="AC63" s="115"/>
      <c r="AD63" s="115"/>
      <c r="AE63" s="115"/>
      <c r="AF63" s="115"/>
      <c r="AG63" s="115">
        <v>3</v>
      </c>
      <c r="AH63" s="146">
        <v>3</v>
      </c>
      <c r="AI63" s="115"/>
      <c r="AJ63" s="115"/>
      <c r="AK63" s="146">
        <v>3</v>
      </c>
      <c r="AL63" s="115">
        <v>2</v>
      </c>
      <c r="AM63" s="115"/>
      <c r="AN63" s="115"/>
      <c r="AO63" s="148">
        <v>20000</v>
      </c>
      <c r="AP63" s="122" t="s">
        <v>53</v>
      </c>
      <c r="AQ63" s="127"/>
      <c r="AR63" s="127"/>
    </row>
    <row r="64" s="102" customFormat="1" ht="27" customHeight="1" spans="1:44">
      <c r="A64" s="110"/>
      <c r="B64" s="145"/>
      <c r="C64" s="140"/>
      <c r="D64" s="115"/>
      <c r="E64" s="115" t="s">
        <v>116</v>
      </c>
      <c r="F64" s="125"/>
      <c r="G64" s="118"/>
      <c r="H64" s="118"/>
      <c r="I64" s="118"/>
      <c r="J64" s="118"/>
      <c r="K64" s="118"/>
      <c r="L64" s="118"/>
      <c r="M64" s="115"/>
      <c r="N64" s="115"/>
      <c r="O64" s="115"/>
      <c r="P64" s="125"/>
      <c r="Q64" s="115"/>
      <c r="R64" s="115"/>
      <c r="S64" s="115"/>
      <c r="T64" s="115"/>
      <c r="U64" s="115"/>
      <c r="V64" s="115"/>
      <c r="W64" s="125"/>
      <c r="X64" s="115">
        <v>1</v>
      </c>
      <c r="Y64" s="115"/>
      <c r="Z64" s="149"/>
      <c r="AA64" s="115"/>
      <c r="AB64" s="115"/>
      <c r="AC64" s="115"/>
      <c r="AD64" s="115"/>
      <c r="AE64" s="115"/>
      <c r="AF64" s="115"/>
      <c r="AG64" s="115"/>
      <c r="AH64" s="146"/>
      <c r="AI64" s="115"/>
      <c r="AJ64" s="115"/>
      <c r="AK64" s="146"/>
      <c r="AL64" s="115"/>
      <c r="AM64" s="115"/>
      <c r="AN64" s="115"/>
      <c r="AO64" s="126"/>
      <c r="AP64" s="141"/>
      <c r="AQ64" s="127"/>
      <c r="AR64" s="127"/>
    </row>
    <row r="65" s="102" customFormat="1" ht="27" customHeight="1" spans="1:44">
      <c r="A65" s="110"/>
      <c r="B65" s="145"/>
      <c r="C65" s="142"/>
      <c r="D65" s="115" t="s">
        <v>118</v>
      </c>
      <c r="E65" s="115" t="s">
        <v>119</v>
      </c>
      <c r="F65" s="115">
        <v>60</v>
      </c>
      <c r="G65" s="118"/>
      <c r="H65" s="118"/>
      <c r="I65" s="118"/>
      <c r="J65" s="118"/>
      <c r="K65" s="118"/>
      <c r="L65" s="118"/>
      <c r="M65" s="115"/>
      <c r="N65" s="115"/>
      <c r="O65" s="115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24"/>
      <c r="AA65" s="115"/>
      <c r="AB65" s="115"/>
      <c r="AC65" s="115"/>
      <c r="AD65" s="115"/>
      <c r="AE65" s="115"/>
      <c r="AF65" s="115"/>
      <c r="AG65" s="115"/>
      <c r="AH65" s="115"/>
      <c r="AI65" s="115"/>
      <c r="AJ65" s="115"/>
      <c r="AK65" s="115"/>
      <c r="AL65" s="115"/>
      <c r="AM65" s="115"/>
      <c r="AN65" s="115"/>
      <c r="AO65" s="134">
        <v>20000</v>
      </c>
      <c r="AP65" s="122" t="s">
        <v>53</v>
      </c>
      <c r="AQ65" s="127"/>
      <c r="AR65" s="127"/>
    </row>
    <row r="66" s="102" customFormat="1" ht="27" customHeight="1" spans="1:44">
      <c r="A66" s="110"/>
      <c r="B66" s="145"/>
      <c r="C66" s="140" t="s">
        <v>120</v>
      </c>
      <c r="D66" s="146" t="s">
        <v>121</v>
      </c>
      <c r="E66" s="115" t="s">
        <v>122</v>
      </c>
      <c r="F66" s="120">
        <v>88</v>
      </c>
      <c r="G66" s="118"/>
      <c r="H66" s="118"/>
      <c r="I66" s="118"/>
      <c r="J66" s="118"/>
      <c r="K66" s="118"/>
      <c r="L66" s="118"/>
      <c r="M66" s="120">
        <v>3</v>
      </c>
      <c r="N66" s="115"/>
      <c r="O66" s="115"/>
      <c r="P66" s="120">
        <v>3</v>
      </c>
      <c r="Q66" s="120">
        <v>3</v>
      </c>
      <c r="R66" s="115"/>
      <c r="S66" s="120">
        <v>6</v>
      </c>
      <c r="T66" s="120">
        <v>2</v>
      </c>
      <c r="U66" s="115"/>
      <c r="V66" s="115"/>
      <c r="W66" s="115"/>
      <c r="X66" s="115">
        <v>3</v>
      </c>
      <c r="Y66" s="115"/>
      <c r="Z66" s="149">
        <v>8</v>
      </c>
      <c r="AA66" s="115">
        <v>1</v>
      </c>
      <c r="AB66" s="115"/>
      <c r="AC66" s="115"/>
      <c r="AD66" s="115"/>
      <c r="AE66" s="115"/>
      <c r="AF66" s="146">
        <v>3</v>
      </c>
      <c r="AG66" s="146">
        <v>3</v>
      </c>
      <c r="AH66" s="146">
        <v>3</v>
      </c>
      <c r="AI66" s="115"/>
      <c r="AJ66" s="115"/>
      <c r="AK66" s="146">
        <v>2</v>
      </c>
      <c r="AL66" s="115">
        <v>2</v>
      </c>
      <c r="AM66" s="129">
        <v>4</v>
      </c>
      <c r="AN66" s="115">
        <v>3</v>
      </c>
      <c r="AO66" s="150">
        <v>20000</v>
      </c>
      <c r="AP66" s="122" t="s">
        <v>53</v>
      </c>
      <c r="AQ66" s="127"/>
      <c r="AR66" s="127"/>
    </row>
    <row r="67" s="102" customFormat="1" ht="27" customHeight="1" spans="1:44">
      <c r="A67" s="110"/>
      <c r="B67" s="145"/>
      <c r="C67" s="140"/>
      <c r="D67" s="146"/>
      <c r="E67" s="115" t="s">
        <v>123</v>
      </c>
      <c r="F67" s="125"/>
      <c r="G67" s="118"/>
      <c r="H67" s="118"/>
      <c r="I67" s="118"/>
      <c r="J67" s="118"/>
      <c r="K67" s="118"/>
      <c r="L67" s="118"/>
      <c r="M67" s="125"/>
      <c r="N67" s="115"/>
      <c r="O67" s="115"/>
      <c r="P67" s="125"/>
      <c r="Q67" s="125"/>
      <c r="R67" s="115"/>
      <c r="S67" s="125"/>
      <c r="T67" s="125"/>
      <c r="U67" s="115"/>
      <c r="V67" s="115"/>
      <c r="W67" s="115"/>
      <c r="X67" s="115">
        <v>2</v>
      </c>
      <c r="Y67" s="115"/>
      <c r="Z67" s="149"/>
      <c r="AA67" s="115">
        <v>1</v>
      </c>
      <c r="AB67" s="115"/>
      <c r="AC67" s="115"/>
      <c r="AD67" s="115"/>
      <c r="AE67" s="115"/>
      <c r="AF67" s="146"/>
      <c r="AG67" s="146"/>
      <c r="AH67" s="146"/>
      <c r="AI67" s="115"/>
      <c r="AJ67" s="115"/>
      <c r="AK67" s="146"/>
      <c r="AL67" s="115"/>
      <c r="AM67" s="129"/>
      <c r="AN67" s="115"/>
      <c r="AO67" s="151"/>
      <c r="AP67" s="141"/>
      <c r="AQ67" s="127"/>
      <c r="AR67" s="127"/>
    </row>
    <row r="68" s="102" customFormat="1" ht="27" customHeight="1" spans="1:44">
      <c r="A68" s="110"/>
      <c r="B68" s="145"/>
      <c r="C68" s="140"/>
      <c r="D68" s="120" t="s">
        <v>124</v>
      </c>
      <c r="E68" s="115" t="s">
        <v>123</v>
      </c>
      <c r="F68" s="120">
        <v>20</v>
      </c>
      <c r="G68" s="118"/>
      <c r="H68" s="118"/>
      <c r="I68" s="118"/>
      <c r="J68" s="118"/>
      <c r="K68" s="118"/>
      <c r="L68" s="118"/>
      <c r="M68" s="120">
        <v>3</v>
      </c>
      <c r="N68" s="115"/>
      <c r="O68" s="115"/>
      <c r="P68" s="120">
        <v>3</v>
      </c>
      <c r="Q68" s="115"/>
      <c r="R68" s="115"/>
      <c r="S68" s="115">
        <v>6</v>
      </c>
      <c r="T68" s="115"/>
      <c r="U68" s="115"/>
      <c r="V68" s="115"/>
      <c r="W68" s="115"/>
      <c r="X68" s="115">
        <v>2</v>
      </c>
      <c r="Y68" s="115"/>
      <c r="Z68" s="152">
        <v>8</v>
      </c>
      <c r="AA68" s="115">
        <v>1</v>
      </c>
      <c r="AB68" s="120">
        <v>2</v>
      </c>
      <c r="AC68" s="120">
        <v>2</v>
      </c>
      <c r="AD68" s="120">
        <v>11</v>
      </c>
      <c r="AE68" s="115"/>
      <c r="AF68" s="120">
        <v>5</v>
      </c>
      <c r="AG68" s="120">
        <v>3</v>
      </c>
      <c r="AH68" s="120">
        <v>4</v>
      </c>
      <c r="AI68" s="115"/>
      <c r="AJ68" s="115"/>
      <c r="AK68" s="120">
        <v>3</v>
      </c>
      <c r="AL68" s="115"/>
      <c r="AM68" s="129"/>
      <c r="AN68" s="120">
        <v>4</v>
      </c>
      <c r="AO68" s="153">
        <v>20000</v>
      </c>
      <c r="AP68" s="122" t="s">
        <v>53</v>
      </c>
      <c r="AQ68" s="127"/>
      <c r="AR68" s="127"/>
    </row>
    <row r="69" s="102" customFormat="1" ht="27" customHeight="1" spans="1:44">
      <c r="A69" s="110"/>
      <c r="B69" s="145"/>
      <c r="C69" s="140"/>
      <c r="D69" s="146"/>
      <c r="E69" s="115" t="s">
        <v>122</v>
      </c>
      <c r="F69" s="125"/>
      <c r="G69" s="118"/>
      <c r="H69" s="118"/>
      <c r="I69" s="118"/>
      <c r="J69" s="118"/>
      <c r="K69" s="118"/>
      <c r="L69" s="118"/>
      <c r="M69" s="125"/>
      <c r="N69" s="115"/>
      <c r="O69" s="115"/>
      <c r="P69" s="125"/>
      <c r="Q69" s="115"/>
      <c r="R69" s="115"/>
      <c r="S69" s="115"/>
      <c r="T69" s="115">
        <v>2</v>
      </c>
      <c r="U69" s="115"/>
      <c r="V69" s="115"/>
      <c r="W69" s="115"/>
      <c r="X69" s="115">
        <v>3</v>
      </c>
      <c r="Y69" s="115"/>
      <c r="Z69" s="149"/>
      <c r="AA69" s="115">
        <v>1</v>
      </c>
      <c r="AB69" s="146"/>
      <c r="AC69" s="146"/>
      <c r="AD69" s="146"/>
      <c r="AE69" s="115"/>
      <c r="AF69" s="146"/>
      <c r="AG69" s="146"/>
      <c r="AH69" s="146"/>
      <c r="AI69" s="115"/>
      <c r="AJ69" s="115"/>
      <c r="AK69" s="146"/>
      <c r="AL69" s="115">
        <v>3</v>
      </c>
      <c r="AM69" s="129">
        <v>4</v>
      </c>
      <c r="AN69" s="125"/>
      <c r="AO69" s="150"/>
      <c r="AP69" s="141"/>
      <c r="AQ69" s="127"/>
      <c r="AR69" s="127"/>
    </row>
    <row r="70" s="102" customFormat="1" ht="27" customHeight="1" spans="1:44">
      <c r="A70" s="110"/>
      <c r="B70" s="145"/>
      <c r="C70" s="140"/>
      <c r="D70" s="120" t="s">
        <v>125</v>
      </c>
      <c r="E70" s="115" t="s">
        <v>122</v>
      </c>
      <c r="F70" s="120">
        <v>214</v>
      </c>
      <c r="G70" s="118"/>
      <c r="H70" s="118"/>
      <c r="I70" s="118"/>
      <c r="J70" s="118"/>
      <c r="K70" s="118"/>
      <c r="L70" s="118"/>
      <c r="M70" s="120">
        <v>4</v>
      </c>
      <c r="N70" s="115"/>
      <c r="O70" s="115"/>
      <c r="P70" s="120">
        <v>11</v>
      </c>
      <c r="Q70" s="120">
        <v>7</v>
      </c>
      <c r="R70" s="115"/>
      <c r="S70" s="120">
        <v>6</v>
      </c>
      <c r="T70" s="154"/>
      <c r="U70" s="115"/>
      <c r="V70" s="115"/>
      <c r="W70" s="115"/>
      <c r="X70" s="115">
        <v>3</v>
      </c>
      <c r="Y70" s="115"/>
      <c r="Z70" s="152">
        <v>15</v>
      </c>
      <c r="AA70" s="115"/>
      <c r="AB70" s="120">
        <v>2</v>
      </c>
      <c r="AC70" s="120">
        <v>5</v>
      </c>
      <c r="AD70" s="115"/>
      <c r="AE70" s="115"/>
      <c r="AF70" s="120">
        <v>8</v>
      </c>
      <c r="AG70" s="120">
        <v>4</v>
      </c>
      <c r="AH70" s="120">
        <v>9</v>
      </c>
      <c r="AI70" s="120">
        <v>4</v>
      </c>
      <c r="AJ70" s="115"/>
      <c r="AK70" s="120">
        <v>9</v>
      </c>
      <c r="AL70" s="115">
        <v>11</v>
      </c>
      <c r="AM70" s="115">
        <v>11</v>
      </c>
      <c r="AN70" s="120">
        <v>35</v>
      </c>
      <c r="AO70" s="121">
        <v>20000</v>
      </c>
      <c r="AP70" s="122" t="s">
        <v>53</v>
      </c>
      <c r="AQ70" s="127"/>
      <c r="AR70" s="127"/>
    </row>
    <row r="71" s="102" customFormat="1" ht="27" customHeight="1" spans="1:44">
      <c r="A71" s="110"/>
      <c r="B71" s="145"/>
      <c r="C71" s="140"/>
      <c r="D71" s="125"/>
      <c r="E71" s="115" t="s">
        <v>123</v>
      </c>
      <c r="F71" s="125"/>
      <c r="G71" s="118"/>
      <c r="H71" s="118"/>
      <c r="I71" s="118"/>
      <c r="J71" s="118"/>
      <c r="K71" s="118"/>
      <c r="L71" s="118"/>
      <c r="M71" s="125"/>
      <c r="N71" s="115"/>
      <c r="O71" s="115"/>
      <c r="P71" s="125"/>
      <c r="Q71" s="125"/>
      <c r="R71" s="115"/>
      <c r="S71" s="125"/>
      <c r="T71" s="154"/>
      <c r="U71" s="115"/>
      <c r="V71" s="115"/>
      <c r="W71" s="115"/>
      <c r="X71" s="115">
        <v>2</v>
      </c>
      <c r="Y71" s="115"/>
      <c r="Z71" s="149"/>
      <c r="AA71" s="115"/>
      <c r="AB71" s="146"/>
      <c r="AC71" s="146"/>
      <c r="AD71" s="115"/>
      <c r="AE71" s="115"/>
      <c r="AF71" s="146"/>
      <c r="AG71" s="146"/>
      <c r="AH71" s="146"/>
      <c r="AI71" s="146"/>
      <c r="AJ71" s="115"/>
      <c r="AK71" s="146"/>
      <c r="AL71" s="115"/>
      <c r="AM71" s="115"/>
      <c r="AN71" s="125"/>
      <c r="AO71" s="148"/>
      <c r="AP71" s="141"/>
      <c r="AQ71" s="127"/>
      <c r="AR71" s="127"/>
    </row>
    <row r="72" s="102" customFormat="1" ht="27" customHeight="1" spans="1:44">
      <c r="A72" s="110"/>
      <c r="B72" s="145"/>
      <c r="C72" s="140"/>
      <c r="D72" s="122" t="s">
        <v>126</v>
      </c>
      <c r="E72" s="115" t="s">
        <v>54</v>
      </c>
      <c r="F72" s="118">
        <v>162</v>
      </c>
      <c r="G72" s="118"/>
      <c r="H72" s="118"/>
      <c r="I72" s="118"/>
      <c r="J72" s="118"/>
      <c r="K72" s="118"/>
      <c r="L72" s="118"/>
      <c r="M72" s="155"/>
      <c r="N72" s="155"/>
      <c r="O72" s="115"/>
      <c r="P72" s="115"/>
      <c r="Q72" s="115"/>
      <c r="R72" s="115"/>
      <c r="S72" s="115"/>
      <c r="T72" s="115"/>
      <c r="U72" s="115"/>
      <c r="V72" s="115"/>
      <c r="W72" s="115">
        <v>2</v>
      </c>
      <c r="X72" s="115"/>
      <c r="Y72" s="115"/>
      <c r="Z72" s="124"/>
      <c r="AA72" s="115"/>
      <c r="AB72" s="115"/>
      <c r="AC72" s="115"/>
      <c r="AD72" s="115"/>
      <c r="AE72" s="115"/>
      <c r="AF72" s="115"/>
      <c r="AG72" s="115"/>
      <c r="AH72" s="115"/>
      <c r="AI72" s="115"/>
      <c r="AJ72" s="115"/>
      <c r="AK72" s="115">
        <v>4</v>
      </c>
      <c r="AL72" s="115">
        <v>2</v>
      </c>
      <c r="AM72" s="115"/>
      <c r="AN72" s="115"/>
      <c r="AO72" s="134">
        <v>17808</v>
      </c>
      <c r="AP72" s="118" t="s">
        <v>66</v>
      </c>
      <c r="AQ72" s="127"/>
      <c r="AR72" s="127"/>
    </row>
    <row r="73" s="102" customFormat="1" ht="27" customHeight="1" spans="1:44">
      <c r="A73" s="139" t="s">
        <v>127</v>
      </c>
      <c r="B73" s="145" t="s">
        <v>49</v>
      </c>
      <c r="C73" s="139" t="s">
        <v>128</v>
      </c>
      <c r="D73" s="120" t="s">
        <v>129</v>
      </c>
      <c r="E73" s="118" t="s">
        <v>52</v>
      </c>
      <c r="F73" s="115">
        <v>31</v>
      </c>
      <c r="G73" s="118"/>
      <c r="H73" s="118"/>
      <c r="I73" s="118"/>
      <c r="J73" s="118"/>
      <c r="K73" s="118"/>
      <c r="L73" s="118"/>
      <c r="M73" s="155"/>
      <c r="N73" s="155"/>
      <c r="O73" s="115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24"/>
      <c r="AA73" s="115"/>
      <c r="AB73" s="115"/>
      <c r="AC73" s="115"/>
      <c r="AD73" s="115"/>
      <c r="AE73" s="115"/>
      <c r="AF73" s="115"/>
      <c r="AG73" s="115"/>
      <c r="AH73" s="115"/>
      <c r="AI73" s="115"/>
      <c r="AJ73" s="115"/>
      <c r="AK73" s="115"/>
      <c r="AL73" s="115"/>
      <c r="AM73" s="115"/>
      <c r="AN73" s="115"/>
      <c r="AO73" s="121">
        <v>20000</v>
      </c>
      <c r="AP73" s="122" t="s">
        <v>53</v>
      </c>
      <c r="AQ73" s="127"/>
      <c r="AR73" s="127"/>
    </row>
    <row r="74" s="102" customFormat="1" ht="27" customHeight="1" spans="1:44">
      <c r="A74" s="140"/>
      <c r="B74" s="145"/>
      <c r="C74" s="142"/>
      <c r="D74" s="125"/>
      <c r="E74" s="118" t="s">
        <v>54</v>
      </c>
      <c r="F74" s="118">
        <v>19</v>
      </c>
      <c r="G74" s="118"/>
      <c r="H74" s="118"/>
      <c r="I74" s="118"/>
      <c r="J74" s="118"/>
      <c r="K74" s="118"/>
      <c r="L74" s="118"/>
      <c r="M74" s="155"/>
      <c r="N74" s="155"/>
      <c r="O74" s="115"/>
      <c r="P74" s="115"/>
      <c r="Q74" s="115"/>
      <c r="R74" s="115"/>
      <c r="S74" s="115"/>
      <c r="T74" s="115"/>
      <c r="U74" s="138"/>
      <c r="V74" s="115"/>
      <c r="W74" s="115"/>
      <c r="X74" s="115"/>
      <c r="Y74" s="115"/>
      <c r="Z74" s="124"/>
      <c r="AA74" s="115"/>
      <c r="AB74" s="115"/>
      <c r="AC74" s="115"/>
      <c r="AD74" s="115"/>
      <c r="AE74" s="115"/>
      <c r="AF74" s="115"/>
      <c r="AG74" s="115"/>
      <c r="AH74" s="115"/>
      <c r="AI74" s="115"/>
      <c r="AJ74" s="115"/>
      <c r="AK74" s="115"/>
      <c r="AL74" s="115"/>
      <c r="AM74" s="115"/>
      <c r="AN74" s="115"/>
      <c r="AO74" s="126"/>
      <c r="AP74" s="119"/>
      <c r="AQ74" s="127"/>
      <c r="AR74" s="127"/>
    </row>
    <row r="75" s="102" customFormat="1" ht="27" customHeight="1" spans="1:44">
      <c r="A75" s="140"/>
      <c r="B75" s="145"/>
      <c r="C75" s="139" t="s">
        <v>87</v>
      </c>
      <c r="D75" s="122" t="s">
        <v>130</v>
      </c>
      <c r="E75" s="118" t="s">
        <v>52</v>
      </c>
      <c r="F75" s="118">
        <v>30</v>
      </c>
      <c r="G75" s="118"/>
      <c r="H75" s="118"/>
      <c r="I75" s="118"/>
      <c r="J75" s="118"/>
      <c r="K75" s="118"/>
      <c r="L75" s="118"/>
      <c r="M75" s="155"/>
      <c r="N75" s="155"/>
      <c r="O75" s="115">
        <v>2</v>
      </c>
      <c r="P75" s="115"/>
      <c r="Q75" s="115"/>
      <c r="R75" s="115"/>
      <c r="S75" s="115"/>
      <c r="T75" s="115"/>
      <c r="U75" s="138"/>
      <c r="V75" s="115"/>
      <c r="W75" s="115"/>
      <c r="X75" s="115"/>
      <c r="Y75" s="115"/>
      <c r="Z75" s="152">
        <v>2</v>
      </c>
      <c r="AA75" s="115"/>
      <c r="AB75" s="115"/>
      <c r="AC75" s="115"/>
      <c r="AD75" s="115"/>
      <c r="AE75" s="115"/>
      <c r="AF75" s="115"/>
      <c r="AG75" s="115">
        <v>1</v>
      </c>
      <c r="AH75" s="115"/>
      <c r="AI75" s="115"/>
      <c r="AJ75" s="115">
        <v>1</v>
      </c>
      <c r="AK75" s="115"/>
      <c r="AL75" s="115">
        <v>1</v>
      </c>
      <c r="AM75" s="115"/>
      <c r="AN75" s="115"/>
      <c r="AO75" s="121">
        <v>17808</v>
      </c>
      <c r="AP75" s="122" t="s">
        <v>53</v>
      </c>
      <c r="AQ75" s="127"/>
      <c r="AR75" s="127"/>
    </row>
    <row r="76" s="102" customFormat="1" ht="27" customHeight="1" spans="1:44">
      <c r="A76" s="140"/>
      <c r="B76" s="145"/>
      <c r="C76" s="140"/>
      <c r="D76" s="119"/>
      <c r="E76" s="118" t="s">
        <v>54</v>
      </c>
      <c r="F76" s="118">
        <v>24</v>
      </c>
      <c r="G76" s="118"/>
      <c r="H76" s="118"/>
      <c r="I76" s="118"/>
      <c r="J76" s="118"/>
      <c r="K76" s="118"/>
      <c r="L76" s="118"/>
      <c r="M76" s="155"/>
      <c r="N76" s="155"/>
      <c r="O76" s="115">
        <v>2</v>
      </c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56"/>
      <c r="AA76" s="115"/>
      <c r="AB76" s="115"/>
      <c r="AC76" s="115"/>
      <c r="AD76" s="115"/>
      <c r="AE76" s="115"/>
      <c r="AF76" s="115"/>
      <c r="AG76" s="115">
        <v>1</v>
      </c>
      <c r="AH76" s="115"/>
      <c r="AI76" s="115"/>
      <c r="AJ76" s="115">
        <v>1</v>
      </c>
      <c r="AK76" s="115"/>
      <c r="AL76" s="115">
        <v>1</v>
      </c>
      <c r="AM76" s="115"/>
      <c r="AN76" s="115"/>
      <c r="AO76" s="126"/>
      <c r="AP76" s="119"/>
      <c r="AQ76" s="127"/>
      <c r="AR76" s="127"/>
    </row>
    <row r="77" s="102" customFormat="1" ht="27" customHeight="1" spans="1:44">
      <c r="A77" s="140"/>
      <c r="B77" s="145"/>
      <c r="C77" s="140"/>
      <c r="D77" s="122" t="s">
        <v>131</v>
      </c>
      <c r="E77" s="118" t="s">
        <v>52</v>
      </c>
      <c r="F77" s="118">
        <v>27</v>
      </c>
      <c r="G77" s="118"/>
      <c r="H77" s="118"/>
      <c r="I77" s="118"/>
      <c r="J77" s="118"/>
      <c r="K77" s="118"/>
      <c r="L77" s="118"/>
      <c r="M77" s="155"/>
      <c r="N77" s="155"/>
      <c r="O77" s="115">
        <v>2</v>
      </c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52">
        <v>4</v>
      </c>
      <c r="AA77" s="115">
        <v>2</v>
      </c>
      <c r="AB77" s="115"/>
      <c r="AC77" s="115"/>
      <c r="AD77" s="115"/>
      <c r="AE77" s="115"/>
      <c r="AF77" s="115"/>
      <c r="AG77" s="115"/>
      <c r="AH77" s="115"/>
      <c r="AI77" s="115"/>
      <c r="AJ77" s="115">
        <v>1</v>
      </c>
      <c r="AK77" s="115"/>
      <c r="AL77" s="115"/>
      <c r="AM77" s="115"/>
      <c r="AN77" s="115"/>
      <c r="AO77" s="121">
        <v>18020</v>
      </c>
      <c r="AP77" s="122" t="s">
        <v>53</v>
      </c>
      <c r="AQ77" s="127"/>
      <c r="AR77" s="127"/>
    </row>
    <row r="78" s="102" customFormat="1" ht="27" customHeight="1" spans="1:44">
      <c r="A78" s="140"/>
      <c r="B78" s="145"/>
      <c r="C78" s="140"/>
      <c r="D78" s="119"/>
      <c r="E78" s="118" t="s">
        <v>54</v>
      </c>
      <c r="F78" s="118">
        <v>25</v>
      </c>
      <c r="G78" s="118"/>
      <c r="H78" s="118"/>
      <c r="I78" s="118"/>
      <c r="J78" s="118"/>
      <c r="K78" s="118"/>
      <c r="L78" s="118"/>
      <c r="M78" s="155"/>
      <c r="N78" s="155"/>
      <c r="O78" s="115">
        <v>2</v>
      </c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56"/>
      <c r="AA78" s="115">
        <v>2</v>
      </c>
      <c r="AB78" s="115"/>
      <c r="AC78" s="115"/>
      <c r="AD78" s="115"/>
      <c r="AE78" s="115"/>
      <c r="AF78" s="115"/>
      <c r="AG78" s="115"/>
      <c r="AH78" s="115"/>
      <c r="AI78" s="115"/>
      <c r="AJ78" s="115">
        <v>1</v>
      </c>
      <c r="AK78" s="115"/>
      <c r="AL78" s="115"/>
      <c r="AM78" s="115"/>
      <c r="AN78" s="115"/>
      <c r="AO78" s="126"/>
      <c r="AP78" s="119"/>
      <c r="AQ78" s="127"/>
      <c r="AR78" s="127"/>
    </row>
    <row r="79" s="102" customFormat="1" ht="27" customHeight="1" spans="1:44">
      <c r="A79" s="140"/>
      <c r="B79" s="145"/>
      <c r="C79" s="140"/>
      <c r="D79" s="122" t="s">
        <v>132</v>
      </c>
      <c r="E79" s="118" t="s">
        <v>52</v>
      </c>
      <c r="F79" s="118">
        <v>30</v>
      </c>
      <c r="G79" s="118"/>
      <c r="H79" s="118"/>
      <c r="I79" s="118"/>
      <c r="J79" s="118"/>
      <c r="K79" s="118"/>
      <c r="L79" s="118"/>
      <c r="M79" s="155"/>
      <c r="N79" s="15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52">
        <v>4</v>
      </c>
      <c r="AA79" s="115"/>
      <c r="AB79" s="115"/>
      <c r="AC79" s="115"/>
      <c r="AD79" s="115"/>
      <c r="AE79" s="115"/>
      <c r="AF79" s="115"/>
      <c r="AG79" s="115"/>
      <c r="AH79" s="115"/>
      <c r="AI79" s="115"/>
      <c r="AJ79" s="115">
        <v>1</v>
      </c>
      <c r="AK79" s="115"/>
      <c r="AL79" s="115"/>
      <c r="AM79" s="115"/>
      <c r="AN79" s="115"/>
      <c r="AO79" s="121">
        <v>18020</v>
      </c>
      <c r="AP79" s="122" t="s">
        <v>53</v>
      </c>
      <c r="AQ79" s="127"/>
      <c r="AR79" s="127"/>
    </row>
    <row r="80" s="102" customFormat="1" ht="27" customHeight="1" spans="1:44">
      <c r="A80" s="140"/>
      <c r="B80" s="145"/>
      <c r="C80" s="142"/>
      <c r="D80" s="119"/>
      <c r="E80" s="118" t="s">
        <v>54</v>
      </c>
      <c r="F80" s="118">
        <v>30</v>
      </c>
      <c r="G80" s="118"/>
      <c r="H80" s="118"/>
      <c r="I80" s="118"/>
      <c r="J80" s="118"/>
      <c r="K80" s="118"/>
      <c r="L80" s="118"/>
      <c r="M80" s="155"/>
      <c r="N80" s="155"/>
      <c r="O80" s="115"/>
      <c r="P80" s="115"/>
      <c r="Q80" s="115"/>
      <c r="R80" s="115"/>
      <c r="S80" s="115"/>
      <c r="T80" s="115"/>
      <c r="U80" s="138"/>
      <c r="V80" s="115"/>
      <c r="W80" s="115"/>
      <c r="X80" s="115"/>
      <c r="Y80" s="115"/>
      <c r="Z80" s="156"/>
      <c r="AA80" s="115"/>
      <c r="AB80" s="115"/>
      <c r="AC80" s="115"/>
      <c r="AD80" s="115"/>
      <c r="AE80" s="115"/>
      <c r="AF80" s="115"/>
      <c r="AG80" s="115"/>
      <c r="AH80" s="115"/>
      <c r="AI80" s="115"/>
      <c r="AJ80" s="115">
        <v>1</v>
      </c>
      <c r="AK80" s="115"/>
      <c r="AL80" s="115"/>
      <c r="AM80" s="115"/>
      <c r="AN80" s="115"/>
      <c r="AO80" s="126"/>
      <c r="AP80" s="119"/>
      <c r="AQ80" s="127"/>
      <c r="AR80" s="127"/>
    </row>
    <row r="81" s="102" customFormat="1" ht="27" customHeight="1" spans="1:44">
      <c r="A81" s="140"/>
      <c r="B81" s="145"/>
      <c r="C81" s="157" t="s">
        <v>98</v>
      </c>
      <c r="D81" s="141" t="s">
        <v>133</v>
      </c>
      <c r="E81" s="118" t="s">
        <v>52</v>
      </c>
      <c r="F81" s="115">
        <v>27</v>
      </c>
      <c r="G81" s="118"/>
      <c r="H81" s="118"/>
      <c r="I81" s="118"/>
      <c r="J81" s="118"/>
      <c r="K81" s="118"/>
      <c r="L81" s="118"/>
      <c r="M81" s="155"/>
      <c r="N81" s="155"/>
      <c r="O81" s="115"/>
      <c r="P81" s="115"/>
      <c r="Q81" s="115"/>
      <c r="R81" s="115"/>
      <c r="S81" s="115"/>
      <c r="T81" s="115"/>
      <c r="U81" s="138">
        <v>1</v>
      </c>
      <c r="V81" s="115"/>
      <c r="W81" s="115"/>
      <c r="X81" s="115"/>
      <c r="Y81" s="115"/>
      <c r="Z81" s="124"/>
      <c r="AA81" s="115"/>
      <c r="AB81" s="115"/>
      <c r="AC81" s="115"/>
      <c r="AD81" s="115"/>
      <c r="AE81" s="115"/>
      <c r="AF81" s="115"/>
      <c r="AG81" s="115"/>
      <c r="AH81" s="115"/>
      <c r="AI81" s="115"/>
      <c r="AJ81" s="115">
        <v>1</v>
      </c>
      <c r="AK81" s="115">
        <v>1</v>
      </c>
      <c r="AL81" s="115">
        <v>1</v>
      </c>
      <c r="AM81" s="115"/>
      <c r="AN81" s="115">
        <v>2</v>
      </c>
      <c r="AO81" s="121">
        <v>20000</v>
      </c>
      <c r="AP81" s="122" t="s">
        <v>53</v>
      </c>
      <c r="AQ81" s="127"/>
      <c r="AR81" s="127"/>
    </row>
    <row r="82" s="102" customFormat="1" ht="27" customHeight="1" spans="1:44">
      <c r="A82" s="140"/>
      <c r="B82" s="145"/>
      <c r="C82" s="158"/>
      <c r="D82" s="119"/>
      <c r="E82" s="118" t="s">
        <v>54</v>
      </c>
      <c r="F82" s="118">
        <v>25</v>
      </c>
      <c r="G82" s="118"/>
      <c r="H82" s="118"/>
      <c r="I82" s="118"/>
      <c r="J82" s="118"/>
      <c r="K82" s="118"/>
      <c r="L82" s="118"/>
      <c r="M82" s="155"/>
      <c r="N82" s="155"/>
      <c r="O82" s="115"/>
      <c r="P82" s="115"/>
      <c r="Q82" s="115"/>
      <c r="R82" s="115"/>
      <c r="S82" s="115"/>
      <c r="T82" s="115"/>
      <c r="U82" s="138">
        <v>1</v>
      </c>
      <c r="V82" s="115"/>
      <c r="W82" s="115"/>
      <c r="X82" s="115"/>
      <c r="Y82" s="115"/>
      <c r="Z82" s="124"/>
      <c r="AA82" s="115"/>
      <c r="AB82" s="115"/>
      <c r="AC82" s="115"/>
      <c r="AD82" s="115"/>
      <c r="AE82" s="115"/>
      <c r="AF82" s="115"/>
      <c r="AG82" s="115"/>
      <c r="AH82" s="115"/>
      <c r="AI82" s="115"/>
      <c r="AJ82" s="115">
        <v>1</v>
      </c>
      <c r="AK82" s="115">
        <v>2</v>
      </c>
      <c r="AL82" s="115">
        <v>1</v>
      </c>
      <c r="AM82" s="115"/>
      <c r="AN82" s="115">
        <v>3</v>
      </c>
      <c r="AO82" s="126"/>
      <c r="AP82" s="119"/>
      <c r="AQ82" s="127"/>
      <c r="AR82" s="127"/>
    </row>
    <row r="83" s="102" customFormat="1" ht="27" customHeight="1" spans="1:44">
      <c r="A83" s="140"/>
      <c r="B83" s="159" t="s">
        <v>100</v>
      </c>
      <c r="C83" s="159" t="s">
        <v>101</v>
      </c>
      <c r="D83" s="120" t="s">
        <v>134</v>
      </c>
      <c r="E83" s="118" t="s">
        <v>52</v>
      </c>
      <c r="F83" s="118">
        <v>16</v>
      </c>
      <c r="G83" s="118"/>
      <c r="H83" s="118"/>
      <c r="I83" s="118"/>
      <c r="J83" s="118"/>
      <c r="K83" s="118"/>
      <c r="L83" s="118"/>
      <c r="M83" s="155"/>
      <c r="N83" s="155"/>
      <c r="O83" s="115">
        <v>2</v>
      </c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52">
        <v>5</v>
      </c>
      <c r="AA83" s="115">
        <v>4</v>
      </c>
      <c r="AB83" s="115"/>
      <c r="AC83" s="115"/>
      <c r="AD83" s="115"/>
      <c r="AE83" s="115"/>
      <c r="AF83" s="115"/>
      <c r="AG83" s="136"/>
      <c r="AH83" s="115"/>
      <c r="AI83" s="115"/>
      <c r="AJ83" s="115">
        <v>3</v>
      </c>
      <c r="AK83" s="115">
        <v>1</v>
      </c>
      <c r="AL83" s="115">
        <v>2</v>
      </c>
      <c r="AM83" s="115"/>
      <c r="AN83" s="115"/>
      <c r="AO83" s="121">
        <v>18020</v>
      </c>
      <c r="AP83" s="122" t="s">
        <v>53</v>
      </c>
      <c r="AQ83" s="127"/>
      <c r="AR83" s="127"/>
    </row>
    <row r="84" s="102" customFormat="1" ht="27" customHeight="1" spans="1:44">
      <c r="A84" s="140"/>
      <c r="B84" s="157"/>
      <c r="C84" s="157"/>
      <c r="D84" s="125"/>
      <c r="E84" s="118" t="s">
        <v>54</v>
      </c>
      <c r="F84" s="118">
        <v>21</v>
      </c>
      <c r="G84" s="118"/>
      <c r="H84" s="118"/>
      <c r="I84" s="118"/>
      <c r="J84" s="118"/>
      <c r="K84" s="118"/>
      <c r="L84" s="118"/>
      <c r="M84" s="155"/>
      <c r="N84" s="155"/>
      <c r="O84" s="115">
        <v>2</v>
      </c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56"/>
      <c r="AA84" s="115">
        <v>4</v>
      </c>
      <c r="AB84" s="115"/>
      <c r="AC84" s="115"/>
      <c r="AD84" s="115"/>
      <c r="AE84" s="115"/>
      <c r="AF84" s="115"/>
      <c r="AG84" s="115">
        <v>1</v>
      </c>
      <c r="AH84" s="115"/>
      <c r="AI84" s="115"/>
      <c r="AJ84" s="115">
        <v>3</v>
      </c>
      <c r="AK84" s="115">
        <v>1</v>
      </c>
      <c r="AL84" s="115">
        <v>1</v>
      </c>
      <c r="AM84" s="115"/>
      <c r="AN84" s="115"/>
      <c r="AO84" s="126"/>
      <c r="AP84" s="119"/>
      <c r="AQ84" s="127"/>
      <c r="AR84" s="127"/>
    </row>
    <row r="85" s="102" customFormat="1" ht="27" customHeight="1" spans="1:44">
      <c r="A85" s="140"/>
      <c r="B85" s="157"/>
      <c r="C85" s="157"/>
      <c r="D85" s="120" t="s">
        <v>135</v>
      </c>
      <c r="E85" s="118" t="s">
        <v>52</v>
      </c>
      <c r="F85" s="118">
        <v>45</v>
      </c>
      <c r="G85" s="118"/>
      <c r="H85" s="118"/>
      <c r="I85" s="118"/>
      <c r="J85" s="118"/>
      <c r="K85" s="118"/>
      <c r="L85" s="118"/>
      <c r="M85" s="155"/>
      <c r="N85" s="155"/>
      <c r="O85" s="115">
        <v>4</v>
      </c>
      <c r="P85" s="115"/>
      <c r="Q85" s="115"/>
      <c r="R85" s="115"/>
      <c r="S85" s="115"/>
      <c r="T85" s="115"/>
      <c r="U85" s="115">
        <v>1</v>
      </c>
      <c r="V85" s="115"/>
      <c r="W85" s="115"/>
      <c r="X85" s="115"/>
      <c r="Y85" s="115"/>
      <c r="Z85" s="124"/>
      <c r="AA85" s="115">
        <v>4</v>
      </c>
      <c r="AB85" s="115"/>
      <c r="AC85" s="115"/>
      <c r="AD85" s="115"/>
      <c r="AE85" s="115"/>
      <c r="AF85" s="115"/>
      <c r="AG85" s="115">
        <v>1</v>
      </c>
      <c r="AH85" s="115"/>
      <c r="AI85" s="115"/>
      <c r="AJ85" s="115">
        <v>3</v>
      </c>
      <c r="AK85" s="115"/>
      <c r="AL85" s="115">
        <v>1</v>
      </c>
      <c r="AM85" s="115"/>
      <c r="AN85" s="115">
        <v>2</v>
      </c>
      <c r="AO85" s="121">
        <v>20000</v>
      </c>
      <c r="AP85" s="122" t="s">
        <v>53</v>
      </c>
      <c r="AQ85" s="127"/>
      <c r="AR85" s="127"/>
    </row>
    <row r="86" s="102" customFormat="1" ht="27" customHeight="1" spans="1:44">
      <c r="A86" s="142"/>
      <c r="B86" s="158"/>
      <c r="C86" s="158"/>
      <c r="D86" s="125"/>
      <c r="E86" s="118" t="s">
        <v>54</v>
      </c>
      <c r="F86" s="118">
        <v>40</v>
      </c>
      <c r="G86" s="160"/>
      <c r="H86" s="160"/>
      <c r="I86" s="160"/>
      <c r="J86" s="160"/>
      <c r="K86" s="160"/>
      <c r="L86" s="160"/>
      <c r="M86" s="161"/>
      <c r="N86" s="161"/>
      <c r="O86" s="138">
        <v>4</v>
      </c>
      <c r="P86" s="160"/>
      <c r="Q86" s="160"/>
      <c r="R86" s="160"/>
      <c r="S86" s="160"/>
      <c r="T86" s="160"/>
      <c r="U86" s="138">
        <v>2</v>
      </c>
      <c r="V86" s="160"/>
      <c r="W86" s="160"/>
      <c r="X86" s="160"/>
      <c r="Y86" s="160"/>
      <c r="Z86" s="162"/>
      <c r="AA86" s="138">
        <v>4</v>
      </c>
      <c r="AB86" s="160"/>
      <c r="AC86" s="160"/>
      <c r="AD86" s="160"/>
      <c r="AE86" s="160"/>
      <c r="AF86" s="160"/>
      <c r="AG86" s="138">
        <v>1</v>
      </c>
      <c r="AH86" s="160"/>
      <c r="AI86" s="160"/>
      <c r="AJ86" s="138">
        <v>3</v>
      </c>
      <c r="AK86" s="160"/>
      <c r="AL86" s="138">
        <v>2</v>
      </c>
      <c r="AM86" s="160"/>
      <c r="AN86" s="138">
        <v>3</v>
      </c>
      <c r="AO86" s="126"/>
      <c r="AP86" s="119"/>
      <c r="AQ86" s="160"/>
      <c r="AR86" s="160"/>
    </row>
    <row r="87" s="102" customFormat="1" ht="27" customHeight="1" spans="1:44">
      <c r="A87" s="163" t="s">
        <v>136</v>
      </c>
      <c r="B87" s="164"/>
      <c r="C87" s="164"/>
      <c r="D87" s="164"/>
      <c r="E87" s="164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  <c r="W87" s="164"/>
      <c r="X87" s="164"/>
      <c r="Y87" s="164"/>
      <c r="Z87" s="164"/>
      <c r="AA87" s="164"/>
      <c r="AB87" s="164"/>
      <c r="AC87" s="164"/>
      <c r="AD87" s="164"/>
      <c r="AE87" s="164"/>
      <c r="AF87" s="164"/>
      <c r="AG87" s="164"/>
      <c r="AH87" s="164"/>
      <c r="AI87" s="164"/>
      <c r="AJ87" s="164"/>
      <c r="AK87" s="164"/>
      <c r="AL87" s="164"/>
      <c r="AM87" s="164"/>
      <c r="AN87" s="164"/>
      <c r="AO87" s="164"/>
      <c r="AP87" s="164"/>
      <c r="AQ87" s="164"/>
      <c r="AR87" s="165"/>
    </row>
  </sheetData>
  <mergeCells count="187">
    <mergeCell ref="A1:AP1"/>
    <mergeCell ref="G2:L2"/>
    <mergeCell ref="M2:AN2"/>
    <mergeCell ref="AQ2:AR2"/>
    <mergeCell ref="A87:AR87"/>
    <mergeCell ref="A2:A3"/>
    <mergeCell ref="A4:A72"/>
    <mergeCell ref="A73:A86"/>
    <mergeCell ref="B2:B3"/>
    <mergeCell ref="B4:B52"/>
    <mergeCell ref="B53:B72"/>
    <mergeCell ref="B73:B82"/>
    <mergeCell ref="B83:B86"/>
    <mergeCell ref="C2:C3"/>
    <mergeCell ref="C4:C25"/>
    <mergeCell ref="C26:C39"/>
    <mergeCell ref="C40:C42"/>
    <mergeCell ref="C43:C51"/>
    <mergeCell ref="C53:C60"/>
    <mergeCell ref="C61:C65"/>
    <mergeCell ref="C66:C72"/>
    <mergeCell ref="C73:C74"/>
    <mergeCell ref="C75:C80"/>
    <mergeCell ref="C81:C82"/>
    <mergeCell ref="C83:C86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1:D22"/>
    <mergeCell ref="D23:D24"/>
    <mergeCell ref="D26:D27"/>
    <mergeCell ref="D28:D29"/>
    <mergeCell ref="D30:D31"/>
    <mergeCell ref="D32:D33"/>
    <mergeCell ref="D34:D35"/>
    <mergeCell ref="D36:D37"/>
    <mergeCell ref="D38:D39"/>
    <mergeCell ref="D61:D62"/>
    <mergeCell ref="D63:D64"/>
    <mergeCell ref="D66:D67"/>
    <mergeCell ref="D68:D69"/>
    <mergeCell ref="D70:D71"/>
    <mergeCell ref="D73:D74"/>
    <mergeCell ref="D75:D76"/>
    <mergeCell ref="D77:D78"/>
    <mergeCell ref="D79:D80"/>
    <mergeCell ref="D81:D82"/>
    <mergeCell ref="D83:D84"/>
    <mergeCell ref="D85:D86"/>
    <mergeCell ref="E2:E3"/>
    <mergeCell ref="F2:F3"/>
    <mergeCell ref="F61:F62"/>
    <mergeCell ref="F63:F64"/>
    <mergeCell ref="F66:F67"/>
    <mergeCell ref="F68:F69"/>
    <mergeCell ref="F70:F71"/>
    <mergeCell ref="M66:M67"/>
    <mergeCell ref="M68:M69"/>
    <mergeCell ref="M70:M71"/>
    <mergeCell ref="O61:O62"/>
    <mergeCell ref="P61:P62"/>
    <mergeCell ref="P63:P64"/>
    <mergeCell ref="P66:P67"/>
    <mergeCell ref="P68:P69"/>
    <mergeCell ref="P70:P71"/>
    <mergeCell ref="Q61:Q62"/>
    <mergeCell ref="Q66:Q67"/>
    <mergeCell ref="Q70:Q71"/>
    <mergeCell ref="S66:S67"/>
    <mergeCell ref="S70:S71"/>
    <mergeCell ref="T66:T67"/>
    <mergeCell ref="V8:V9"/>
    <mergeCell ref="W61:W62"/>
    <mergeCell ref="W63:W64"/>
    <mergeCell ref="Y61:Y62"/>
    <mergeCell ref="Z32:Z33"/>
    <mergeCell ref="Z61:Z62"/>
    <mergeCell ref="Z63:Z64"/>
    <mergeCell ref="Z66:Z67"/>
    <mergeCell ref="Z68:Z69"/>
    <mergeCell ref="Z70:Z71"/>
    <mergeCell ref="Z75:Z76"/>
    <mergeCell ref="Z77:Z78"/>
    <mergeCell ref="Z79:Z80"/>
    <mergeCell ref="Z83:Z84"/>
    <mergeCell ref="AB61:AB62"/>
    <mergeCell ref="AB68:AB69"/>
    <mergeCell ref="AB70:AB71"/>
    <mergeCell ref="AC61:AC62"/>
    <mergeCell ref="AC68:AC69"/>
    <mergeCell ref="AC70:AC71"/>
    <mergeCell ref="AD61:AD62"/>
    <mergeCell ref="AD68:AD69"/>
    <mergeCell ref="AF4:AF5"/>
    <mergeCell ref="AF18:AF19"/>
    <mergeCell ref="AF61:AF62"/>
    <mergeCell ref="AF66:AF67"/>
    <mergeCell ref="AF68:AF69"/>
    <mergeCell ref="AF70:AF71"/>
    <mergeCell ref="AG61:AG62"/>
    <mergeCell ref="AG63:AG64"/>
    <mergeCell ref="AG66:AG67"/>
    <mergeCell ref="AG68:AG69"/>
    <mergeCell ref="AG70:AG71"/>
    <mergeCell ref="AH61:AH62"/>
    <mergeCell ref="AH63:AH64"/>
    <mergeCell ref="AH66:AH67"/>
    <mergeCell ref="AH68:AH69"/>
    <mergeCell ref="AH70:AH71"/>
    <mergeCell ref="AI61:AI62"/>
    <mergeCell ref="AI70:AI71"/>
    <mergeCell ref="AK61:AK62"/>
    <mergeCell ref="AK63:AK64"/>
    <mergeCell ref="AK66:AK67"/>
    <mergeCell ref="AK68:AK69"/>
    <mergeCell ref="AK70:AK71"/>
    <mergeCell ref="AN61:AN62"/>
    <mergeCell ref="AN66:AN67"/>
    <mergeCell ref="AN68:AN69"/>
    <mergeCell ref="AN70:AN71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1:AO22"/>
    <mergeCell ref="AO23:AO24"/>
    <mergeCell ref="AO26:AO27"/>
    <mergeCell ref="AO28:AO29"/>
    <mergeCell ref="AO30:AO31"/>
    <mergeCell ref="AO32:AO33"/>
    <mergeCell ref="AO34:AO35"/>
    <mergeCell ref="AO36:AO37"/>
    <mergeCell ref="AO38:AO39"/>
    <mergeCell ref="AO61:AO62"/>
    <mergeCell ref="AO63:AO64"/>
    <mergeCell ref="AO66:AO67"/>
    <mergeCell ref="AO68:AO69"/>
    <mergeCell ref="AO70:AO71"/>
    <mergeCell ref="AO73:AO74"/>
    <mergeCell ref="AO75:AO76"/>
    <mergeCell ref="AO77:AO78"/>
    <mergeCell ref="AO79:AO80"/>
    <mergeCell ref="AO81:AO82"/>
    <mergeCell ref="AO83:AO84"/>
    <mergeCell ref="AO85:AO86"/>
    <mergeCell ref="AP2:AP3"/>
    <mergeCell ref="AP4:AP5"/>
    <mergeCell ref="AP6:AP7"/>
    <mergeCell ref="AP8:AP9"/>
    <mergeCell ref="AP10:AP11"/>
    <mergeCell ref="AP12:AP13"/>
    <mergeCell ref="AP14:AP15"/>
    <mergeCell ref="AP16:AP17"/>
    <mergeCell ref="AP18:AP19"/>
    <mergeCell ref="AP21:AP22"/>
    <mergeCell ref="AP23:AP24"/>
    <mergeCell ref="AP26:AP27"/>
    <mergeCell ref="AP28:AP29"/>
    <mergeCell ref="AP30:AP31"/>
    <mergeCell ref="AP32:AP33"/>
    <mergeCell ref="AP34:AP35"/>
    <mergeCell ref="AP36:AP37"/>
    <mergeCell ref="AP38:AP39"/>
    <mergeCell ref="AP40:AP42"/>
    <mergeCell ref="AP61:AP62"/>
    <mergeCell ref="AP63:AP64"/>
    <mergeCell ref="AP66:AP67"/>
    <mergeCell ref="AP68:AP69"/>
    <mergeCell ref="AP70:AP71"/>
    <mergeCell ref="AP73:AP74"/>
    <mergeCell ref="AP75:AP76"/>
    <mergeCell ref="AP77:AP78"/>
    <mergeCell ref="AP79:AP80"/>
    <mergeCell ref="AP81:AP82"/>
    <mergeCell ref="AP83:AP84"/>
    <mergeCell ref="AP85:AP86"/>
  </mergeCells>
  <pageMargins left="0.314583333333333" right="0.156944444444444" top="0.747916666666667" bottom="0.472222222222222" header="0.196527777777778" footer="0.236111111111111"/>
  <pageSetup paperSize="9" scale="2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topLeftCell="A27" workbookViewId="0">
      <selection activeCell="M13" sqref="M13"/>
    </sheetView>
  </sheetViews>
  <sheetFormatPr defaultColWidth="9" defaultRowHeight="13.5" outlineLevelCol="7"/>
  <sheetData>
    <row r="1" ht="20.25" spans="1:8">
      <c r="A1" s="83" t="s">
        <v>137</v>
      </c>
      <c r="B1" s="83"/>
      <c r="C1" s="83"/>
      <c r="D1" s="83"/>
      <c r="E1" s="83"/>
      <c r="F1" s="83"/>
      <c r="G1" s="83"/>
      <c r="H1" s="83"/>
    </row>
    <row r="2" spans="1:8">
      <c r="A2" s="84" t="s">
        <v>1</v>
      </c>
      <c r="B2" s="85" t="s">
        <v>2</v>
      </c>
      <c r="C2" s="86" t="s">
        <v>138</v>
      </c>
      <c r="D2" s="84" t="s">
        <v>3</v>
      </c>
      <c r="E2" s="87" t="s">
        <v>139</v>
      </c>
      <c r="F2" s="87" t="s">
        <v>4</v>
      </c>
      <c r="G2" s="88" t="s">
        <v>140</v>
      </c>
      <c r="H2" s="88" t="s">
        <v>10</v>
      </c>
    </row>
    <row r="3" spans="1:8">
      <c r="A3" s="84"/>
      <c r="B3" s="85"/>
      <c r="C3" s="89"/>
      <c r="D3" s="84"/>
      <c r="E3" s="87"/>
      <c r="F3" s="87"/>
      <c r="G3" s="90"/>
      <c r="H3" s="90"/>
    </row>
    <row r="4" ht="27" spans="1:8">
      <c r="A4" s="84" t="s">
        <v>48</v>
      </c>
      <c r="B4" s="91" t="s">
        <v>49</v>
      </c>
      <c r="C4" s="92" t="s">
        <v>141</v>
      </c>
      <c r="D4" s="84" t="s">
        <v>142</v>
      </c>
      <c r="E4" s="93" t="s">
        <v>141</v>
      </c>
      <c r="F4" s="59" t="s">
        <v>51</v>
      </c>
      <c r="G4" s="59">
        <v>16536</v>
      </c>
      <c r="H4" s="94" t="s">
        <v>53</v>
      </c>
    </row>
    <row r="5" ht="27" spans="1:8">
      <c r="A5" s="84"/>
      <c r="B5" s="91"/>
      <c r="C5" s="95"/>
      <c r="D5" s="84"/>
      <c r="E5" s="93" t="s">
        <v>143</v>
      </c>
      <c r="F5" s="59" t="s">
        <v>55</v>
      </c>
      <c r="G5" s="59">
        <v>16536</v>
      </c>
      <c r="H5" s="94" t="s">
        <v>53</v>
      </c>
    </row>
    <row r="6" ht="27" spans="1:8">
      <c r="A6" s="84"/>
      <c r="B6" s="91"/>
      <c r="C6" s="95"/>
      <c r="D6" s="84"/>
      <c r="E6" s="93" t="s">
        <v>144</v>
      </c>
      <c r="F6" s="59" t="s">
        <v>57</v>
      </c>
      <c r="G6" s="59">
        <v>16536</v>
      </c>
      <c r="H6" s="94" t="s">
        <v>53</v>
      </c>
    </row>
    <row r="7" ht="27" spans="1:8">
      <c r="A7" s="84"/>
      <c r="B7" s="91"/>
      <c r="C7" s="96"/>
      <c r="D7" s="84"/>
      <c r="E7" s="93" t="s">
        <v>145</v>
      </c>
      <c r="F7" s="59" t="s">
        <v>146</v>
      </c>
      <c r="G7" s="59">
        <v>16536</v>
      </c>
      <c r="H7" s="94" t="s">
        <v>53</v>
      </c>
    </row>
    <row r="8" ht="27" spans="1:8">
      <c r="A8" s="84"/>
      <c r="B8" s="91"/>
      <c r="C8" s="92" t="s">
        <v>143</v>
      </c>
      <c r="D8" s="86" t="s">
        <v>147</v>
      </c>
      <c r="E8" s="93" t="s">
        <v>148</v>
      </c>
      <c r="F8" s="59" t="s">
        <v>58</v>
      </c>
      <c r="G8" s="59">
        <v>16536</v>
      </c>
      <c r="H8" s="94" t="s">
        <v>53</v>
      </c>
    </row>
    <row r="9" ht="27" spans="1:8">
      <c r="A9" s="84"/>
      <c r="B9" s="91"/>
      <c r="C9" s="95"/>
      <c r="D9" s="97"/>
      <c r="E9" s="93" t="s">
        <v>149</v>
      </c>
      <c r="F9" s="59" t="s">
        <v>60</v>
      </c>
      <c r="G9" s="59">
        <v>16536</v>
      </c>
      <c r="H9" s="94" t="s">
        <v>53</v>
      </c>
    </row>
    <row r="10" ht="27" spans="1:8">
      <c r="A10" s="84"/>
      <c r="B10" s="91"/>
      <c r="C10" s="95"/>
      <c r="D10" s="97"/>
      <c r="E10" s="93" t="s">
        <v>150</v>
      </c>
      <c r="F10" s="59" t="s">
        <v>61</v>
      </c>
      <c r="G10" s="59">
        <v>16536</v>
      </c>
      <c r="H10" s="94" t="s">
        <v>53</v>
      </c>
    </row>
    <row r="11" ht="27" spans="1:8">
      <c r="A11" s="84"/>
      <c r="B11" s="91"/>
      <c r="C11" s="95"/>
      <c r="D11" s="97"/>
      <c r="E11" s="93" t="s">
        <v>151</v>
      </c>
      <c r="F11" s="59" t="s">
        <v>62</v>
      </c>
      <c r="G11" s="59">
        <v>16536</v>
      </c>
      <c r="H11" s="94" t="s">
        <v>53</v>
      </c>
    </row>
    <row r="12" ht="27" spans="1:8">
      <c r="A12" s="84"/>
      <c r="B12" s="91"/>
      <c r="C12" s="95"/>
      <c r="D12" s="97"/>
      <c r="E12" s="93" t="s">
        <v>152</v>
      </c>
      <c r="F12" s="59" t="s">
        <v>63</v>
      </c>
      <c r="G12" s="59">
        <v>16536</v>
      </c>
      <c r="H12" s="94" t="s">
        <v>53</v>
      </c>
    </row>
    <row r="13" ht="27" spans="1:8">
      <c r="A13" s="84"/>
      <c r="B13" s="91"/>
      <c r="C13" s="95"/>
      <c r="D13" s="97"/>
      <c r="E13" s="93" t="s">
        <v>153</v>
      </c>
      <c r="F13" s="59" t="s">
        <v>65</v>
      </c>
      <c r="G13" s="59">
        <v>16536</v>
      </c>
      <c r="H13" s="94" t="s">
        <v>66</v>
      </c>
    </row>
    <row r="14" ht="27" spans="1:8">
      <c r="A14" s="84"/>
      <c r="B14" s="91"/>
      <c r="C14" s="95"/>
      <c r="D14" s="97"/>
      <c r="E14" s="93" t="s">
        <v>154</v>
      </c>
      <c r="F14" s="59" t="s">
        <v>67</v>
      </c>
      <c r="G14" s="59">
        <v>16536</v>
      </c>
      <c r="H14" s="94" t="s">
        <v>53</v>
      </c>
    </row>
    <row r="15" ht="27" spans="1:8">
      <c r="A15" s="84"/>
      <c r="B15" s="91"/>
      <c r="C15" s="95"/>
      <c r="D15" s="89"/>
      <c r="E15" s="93" t="s">
        <v>155</v>
      </c>
      <c r="F15" s="59" t="s">
        <v>70</v>
      </c>
      <c r="G15" s="59">
        <v>20000</v>
      </c>
      <c r="H15" s="94" t="s">
        <v>59</v>
      </c>
    </row>
    <row r="16" ht="27" spans="1:8">
      <c r="A16" s="84"/>
      <c r="B16" s="91"/>
      <c r="C16" s="92" t="s">
        <v>144</v>
      </c>
      <c r="D16" s="84" t="s">
        <v>156</v>
      </c>
      <c r="E16" s="93" t="s">
        <v>157</v>
      </c>
      <c r="F16" s="59" t="s">
        <v>74</v>
      </c>
      <c r="G16" s="59">
        <v>16536</v>
      </c>
      <c r="H16" s="94" t="s">
        <v>53</v>
      </c>
    </row>
    <row r="17" ht="27" spans="1:8">
      <c r="A17" s="84"/>
      <c r="B17" s="91"/>
      <c r="C17" s="95"/>
      <c r="D17" s="84"/>
      <c r="E17" s="93" t="s">
        <v>158</v>
      </c>
      <c r="F17" s="59" t="s">
        <v>76</v>
      </c>
      <c r="G17" s="59">
        <v>16536</v>
      </c>
      <c r="H17" s="94" t="s">
        <v>53</v>
      </c>
    </row>
    <row r="18" ht="27" spans="1:8">
      <c r="A18" s="84"/>
      <c r="B18" s="91"/>
      <c r="C18" s="95"/>
      <c r="D18" s="84"/>
      <c r="E18" s="93" t="s">
        <v>159</v>
      </c>
      <c r="F18" s="59" t="s">
        <v>77</v>
      </c>
      <c r="G18" s="59">
        <v>16536</v>
      </c>
      <c r="H18" s="94" t="s">
        <v>53</v>
      </c>
    </row>
    <row r="19" ht="27" spans="1:8">
      <c r="A19" s="84"/>
      <c r="B19" s="91"/>
      <c r="C19" s="95"/>
      <c r="D19" s="84"/>
      <c r="E19" s="93" t="s">
        <v>160</v>
      </c>
      <c r="F19" s="59" t="s">
        <v>78</v>
      </c>
      <c r="G19" s="59">
        <v>16536</v>
      </c>
      <c r="H19" s="94" t="s">
        <v>53</v>
      </c>
    </row>
    <row r="20" ht="27" spans="1:8">
      <c r="A20" s="84"/>
      <c r="B20" s="91"/>
      <c r="C20" s="96"/>
      <c r="D20" s="84"/>
      <c r="E20" s="93" t="s">
        <v>161</v>
      </c>
      <c r="F20" s="59" t="s">
        <v>79</v>
      </c>
      <c r="G20" s="59">
        <v>16536</v>
      </c>
      <c r="H20" s="94" t="s">
        <v>53</v>
      </c>
    </row>
    <row r="21" ht="27" spans="1:8">
      <c r="A21" s="84"/>
      <c r="B21" s="91"/>
      <c r="C21" s="92" t="s">
        <v>145</v>
      </c>
      <c r="D21" s="84" t="s">
        <v>162</v>
      </c>
      <c r="E21" s="93" t="s">
        <v>163</v>
      </c>
      <c r="F21" s="59" t="s">
        <v>80</v>
      </c>
      <c r="G21" s="59">
        <v>17808</v>
      </c>
      <c r="H21" s="94" t="s">
        <v>53</v>
      </c>
    </row>
    <row r="22" ht="27" spans="1:8">
      <c r="A22" s="84"/>
      <c r="B22" s="91"/>
      <c r="C22" s="95"/>
      <c r="D22" s="84"/>
      <c r="E22" s="93" t="s">
        <v>164</v>
      </c>
      <c r="F22" s="59" t="s">
        <v>81</v>
      </c>
      <c r="G22" s="59">
        <v>17808</v>
      </c>
      <c r="H22" s="94" t="s">
        <v>53</v>
      </c>
    </row>
    <row r="23" ht="27" spans="1:8">
      <c r="A23" s="84"/>
      <c r="B23" s="91"/>
      <c r="C23" s="96"/>
      <c r="D23" s="84"/>
      <c r="E23" s="93" t="s">
        <v>165</v>
      </c>
      <c r="F23" s="59" t="s">
        <v>68</v>
      </c>
      <c r="G23" s="59">
        <v>16536</v>
      </c>
      <c r="H23" s="94" t="s">
        <v>53</v>
      </c>
    </row>
    <row r="24" ht="27" spans="1:8">
      <c r="A24" s="84"/>
      <c r="B24" s="91"/>
      <c r="C24" s="92" t="s">
        <v>148</v>
      </c>
      <c r="D24" s="84" t="s">
        <v>166</v>
      </c>
      <c r="E24" s="93" t="s">
        <v>167</v>
      </c>
      <c r="F24" s="59" t="s">
        <v>83</v>
      </c>
      <c r="G24" s="59">
        <v>20000</v>
      </c>
      <c r="H24" s="94" t="s">
        <v>53</v>
      </c>
    </row>
    <row r="25" ht="27" spans="1:8">
      <c r="A25" s="84"/>
      <c r="B25" s="91"/>
      <c r="C25" s="95"/>
      <c r="D25" s="84"/>
      <c r="E25" s="93" t="s">
        <v>168</v>
      </c>
      <c r="F25" s="59" t="s">
        <v>85</v>
      </c>
      <c r="G25" s="59">
        <v>20000</v>
      </c>
      <c r="H25" s="94" t="s">
        <v>53</v>
      </c>
    </row>
    <row r="26" ht="27" spans="1:8">
      <c r="A26" s="84"/>
      <c r="B26" s="91"/>
      <c r="C26" s="96"/>
      <c r="D26" s="84"/>
      <c r="E26" s="93" t="s">
        <v>169</v>
      </c>
      <c r="F26" s="59" t="s">
        <v>86</v>
      </c>
      <c r="G26" s="59">
        <v>20000</v>
      </c>
      <c r="H26" s="94" t="s">
        <v>53</v>
      </c>
    </row>
    <row r="27" ht="27" spans="1:8">
      <c r="A27" s="84"/>
      <c r="B27" s="91"/>
      <c r="C27" s="92" t="s">
        <v>149</v>
      </c>
      <c r="D27" s="84" t="s">
        <v>170</v>
      </c>
      <c r="E27" s="93" t="s">
        <v>171</v>
      </c>
      <c r="F27" s="59" t="s">
        <v>88</v>
      </c>
      <c r="G27" s="59">
        <v>18800</v>
      </c>
      <c r="H27" s="94" t="s">
        <v>66</v>
      </c>
    </row>
    <row r="28" ht="27" spans="1:8">
      <c r="A28" s="84"/>
      <c r="B28" s="91"/>
      <c r="C28" s="95"/>
      <c r="D28" s="84"/>
      <c r="E28" s="93" t="s">
        <v>172</v>
      </c>
      <c r="F28" s="59" t="s">
        <v>90</v>
      </c>
      <c r="G28" s="59">
        <v>17808</v>
      </c>
      <c r="H28" s="94" t="s">
        <v>66</v>
      </c>
    </row>
    <row r="29" ht="27" spans="1:8">
      <c r="A29" s="84"/>
      <c r="B29" s="91"/>
      <c r="C29" s="95"/>
      <c r="D29" s="84"/>
      <c r="E29" s="93" t="s">
        <v>173</v>
      </c>
      <c r="F29" s="59" t="s">
        <v>109</v>
      </c>
      <c r="G29" s="59">
        <v>17808</v>
      </c>
      <c r="H29" s="94" t="s">
        <v>66</v>
      </c>
    </row>
    <row r="30" ht="27" spans="1:8">
      <c r="A30" s="84"/>
      <c r="B30" s="91"/>
      <c r="C30" s="95"/>
      <c r="D30" s="84"/>
      <c r="E30" s="93" t="s">
        <v>174</v>
      </c>
      <c r="F30" s="59" t="s">
        <v>110</v>
      </c>
      <c r="G30" s="59">
        <v>19928</v>
      </c>
      <c r="H30" s="94" t="s">
        <v>66</v>
      </c>
    </row>
    <row r="31" ht="27" spans="1:8">
      <c r="A31" s="84"/>
      <c r="B31" s="91"/>
      <c r="C31" s="95"/>
      <c r="D31" s="84"/>
      <c r="E31" s="93" t="s">
        <v>175</v>
      </c>
      <c r="F31" s="59" t="s">
        <v>91</v>
      </c>
      <c r="G31" s="59">
        <v>17808</v>
      </c>
      <c r="H31" s="94" t="s">
        <v>66</v>
      </c>
    </row>
    <row r="32" ht="27" spans="1:8">
      <c r="A32" s="84"/>
      <c r="B32" s="91"/>
      <c r="C32" s="96"/>
      <c r="D32" s="84"/>
      <c r="E32" s="93" t="s">
        <v>176</v>
      </c>
      <c r="F32" s="59" t="s">
        <v>107</v>
      </c>
      <c r="G32" s="59">
        <v>17808</v>
      </c>
      <c r="H32" s="94" t="s">
        <v>66</v>
      </c>
    </row>
    <row r="33" ht="27" spans="1:8">
      <c r="A33" s="84"/>
      <c r="B33" s="91"/>
      <c r="C33" s="92" t="s">
        <v>150</v>
      </c>
      <c r="D33" s="98" t="s">
        <v>177</v>
      </c>
      <c r="E33" s="93" t="s">
        <v>178</v>
      </c>
      <c r="F33" s="59" t="s">
        <v>179</v>
      </c>
      <c r="G33" s="59">
        <v>16536</v>
      </c>
      <c r="H33" s="94" t="s">
        <v>103</v>
      </c>
    </row>
    <row r="34" ht="27" spans="1:8">
      <c r="A34" s="84"/>
      <c r="B34" s="91"/>
      <c r="C34" s="95"/>
      <c r="D34" s="98"/>
      <c r="E34" s="93" t="s">
        <v>180</v>
      </c>
      <c r="F34" s="59" t="s">
        <v>126</v>
      </c>
      <c r="G34" s="59">
        <v>17808</v>
      </c>
      <c r="H34" s="94" t="s">
        <v>66</v>
      </c>
    </row>
    <row r="35" ht="27" spans="1:8">
      <c r="A35" s="84"/>
      <c r="B35" s="91"/>
      <c r="C35" s="95"/>
      <c r="D35" s="98"/>
      <c r="E35" s="93" t="s">
        <v>181</v>
      </c>
      <c r="F35" s="59" t="s">
        <v>92</v>
      </c>
      <c r="G35" s="59">
        <v>18800</v>
      </c>
      <c r="H35" s="94" t="s">
        <v>66</v>
      </c>
    </row>
    <row r="36" ht="27" spans="1:8">
      <c r="A36" s="84"/>
      <c r="B36" s="91"/>
      <c r="C36" s="95"/>
      <c r="D36" s="98"/>
      <c r="E36" s="93" t="s">
        <v>182</v>
      </c>
      <c r="F36" s="59" t="s">
        <v>93</v>
      </c>
      <c r="G36" s="59">
        <v>17808</v>
      </c>
      <c r="H36" s="94" t="s">
        <v>66</v>
      </c>
    </row>
    <row r="37" ht="27" spans="1:8">
      <c r="A37" s="84"/>
      <c r="B37" s="91"/>
      <c r="C37" s="95"/>
      <c r="D37" s="98"/>
      <c r="E37" s="93" t="s">
        <v>183</v>
      </c>
      <c r="F37" s="59" t="s">
        <v>184</v>
      </c>
      <c r="G37" s="59">
        <v>18800</v>
      </c>
      <c r="H37" s="94" t="s">
        <v>66</v>
      </c>
    </row>
    <row r="38" ht="27" spans="1:8">
      <c r="A38" s="84"/>
      <c r="B38" s="91"/>
      <c r="C38" s="95"/>
      <c r="D38" s="98"/>
      <c r="E38" s="93" t="s">
        <v>185</v>
      </c>
      <c r="F38" s="59" t="s">
        <v>95</v>
      </c>
      <c r="G38" s="59">
        <v>17808</v>
      </c>
      <c r="H38" s="94" t="s">
        <v>66</v>
      </c>
    </row>
    <row r="39" ht="27" spans="1:8">
      <c r="A39" s="84"/>
      <c r="B39" s="91"/>
      <c r="C39" s="96"/>
      <c r="D39" s="98"/>
      <c r="E39" s="93" t="s">
        <v>186</v>
      </c>
      <c r="F39" s="59" t="s">
        <v>96</v>
      </c>
      <c r="G39" s="59">
        <v>17808</v>
      </c>
      <c r="H39" s="94" t="s">
        <v>66</v>
      </c>
    </row>
    <row r="40" ht="27" spans="1:8">
      <c r="A40" s="84"/>
      <c r="B40" s="91" t="s">
        <v>100</v>
      </c>
      <c r="C40" s="92" t="s">
        <v>151</v>
      </c>
      <c r="D40" s="84" t="s">
        <v>187</v>
      </c>
      <c r="E40" s="93" t="s">
        <v>188</v>
      </c>
      <c r="F40" s="59" t="s">
        <v>104</v>
      </c>
      <c r="G40" s="59">
        <v>17808</v>
      </c>
      <c r="H40" s="94" t="s">
        <v>66</v>
      </c>
    </row>
    <row r="41" ht="27" spans="1:8">
      <c r="A41" s="84"/>
      <c r="B41" s="91"/>
      <c r="C41" s="95"/>
      <c r="D41" s="84"/>
      <c r="E41" s="93" t="s">
        <v>189</v>
      </c>
      <c r="F41" s="59" t="s">
        <v>105</v>
      </c>
      <c r="G41" s="59">
        <v>17808</v>
      </c>
      <c r="H41" s="94" t="s">
        <v>66</v>
      </c>
    </row>
    <row r="42" ht="27" spans="1:8">
      <c r="A42" s="84"/>
      <c r="B42" s="91"/>
      <c r="C42" s="95"/>
      <c r="D42" s="84"/>
      <c r="E42" s="93" t="s">
        <v>190</v>
      </c>
      <c r="F42" s="59" t="s">
        <v>102</v>
      </c>
      <c r="G42" s="59">
        <v>16536</v>
      </c>
      <c r="H42" s="99" t="s">
        <v>103</v>
      </c>
    </row>
    <row r="43" ht="27" spans="1:8">
      <c r="A43" s="84"/>
      <c r="B43" s="91"/>
      <c r="C43" s="96"/>
      <c r="D43" s="84"/>
      <c r="E43" s="93" t="s">
        <v>191</v>
      </c>
      <c r="F43" s="60" t="s">
        <v>106</v>
      </c>
      <c r="G43" s="59">
        <v>17808</v>
      </c>
      <c r="H43" s="94" t="s">
        <v>66</v>
      </c>
    </row>
    <row r="44" ht="27" spans="1:8">
      <c r="A44" s="84"/>
      <c r="B44" s="91"/>
      <c r="C44" s="92" t="s">
        <v>152</v>
      </c>
      <c r="D44" s="84" t="s">
        <v>192</v>
      </c>
      <c r="E44" s="93" t="s">
        <v>193</v>
      </c>
      <c r="F44" s="60" t="s">
        <v>114</v>
      </c>
      <c r="G44" s="59">
        <v>20000</v>
      </c>
      <c r="H44" s="94" t="s">
        <v>53</v>
      </c>
    </row>
    <row r="45" ht="27" spans="1:8">
      <c r="A45" s="84"/>
      <c r="B45" s="91"/>
      <c r="C45" s="95"/>
      <c r="D45" s="84"/>
      <c r="E45" s="93" t="s">
        <v>194</v>
      </c>
      <c r="F45" s="60" t="s">
        <v>117</v>
      </c>
      <c r="G45" s="59">
        <v>20000</v>
      </c>
      <c r="H45" s="94" t="s">
        <v>53</v>
      </c>
    </row>
    <row r="46" ht="27" spans="1:8">
      <c r="A46" s="84"/>
      <c r="B46" s="91"/>
      <c r="C46" s="96"/>
      <c r="D46" s="84"/>
      <c r="E46" s="93" t="s">
        <v>195</v>
      </c>
      <c r="F46" s="60" t="s">
        <v>118</v>
      </c>
      <c r="G46" s="59">
        <v>20000</v>
      </c>
      <c r="H46" s="94" t="s">
        <v>53</v>
      </c>
    </row>
    <row r="47" ht="27" spans="1:8">
      <c r="A47" s="84"/>
      <c r="B47" s="91"/>
      <c r="C47" s="92" t="s">
        <v>153</v>
      </c>
      <c r="D47" s="84" t="s">
        <v>196</v>
      </c>
      <c r="E47" s="93" t="s">
        <v>197</v>
      </c>
      <c r="F47" s="59" t="s">
        <v>121</v>
      </c>
      <c r="G47" s="59">
        <v>20000</v>
      </c>
      <c r="H47" s="94" t="s">
        <v>53</v>
      </c>
    </row>
    <row r="48" ht="27" spans="1:8">
      <c r="A48" s="84"/>
      <c r="B48" s="91"/>
      <c r="C48" s="95"/>
      <c r="D48" s="84"/>
      <c r="E48" s="93" t="s">
        <v>198</v>
      </c>
      <c r="F48" s="60" t="s">
        <v>124</v>
      </c>
      <c r="G48" s="59">
        <v>20000</v>
      </c>
      <c r="H48" s="94" t="s">
        <v>53</v>
      </c>
    </row>
    <row r="49" ht="27" spans="1:8">
      <c r="A49" s="84"/>
      <c r="B49" s="91"/>
      <c r="C49" s="96"/>
      <c r="D49" s="84"/>
      <c r="E49" s="93" t="s">
        <v>199</v>
      </c>
      <c r="F49" s="60" t="s">
        <v>125</v>
      </c>
      <c r="G49" s="59">
        <v>20000</v>
      </c>
      <c r="H49" s="94" t="s">
        <v>53</v>
      </c>
    </row>
    <row r="50" ht="27" spans="1:8">
      <c r="A50" s="100" t="s">
        <v>127</v>
      </c>
      <c r="B50" s="100" t="s">
        <v>49</v>
      </c>
      <c r="C50" s="100"/>
      <c r="D50" s="84" t="s">
        <v>156</v>
      </c>
      <c r="E50" s="93" t="s">
        <v>200</v>
      </c>
      <c r="F50" s="60" t="s">
        <v>129</v>
      </c>
      <c r="G50" s="59">
        <v>20000</v>
      </c>
      <c r="H50" s="94" t="s">
        <v>53</v>
      </c>
    </row>
    <row r="51" ht="27" spans="1:8">
      <c r="A51" s="100"/>
      <c r="B51" s="100"/>
      <c r="C51" s="100"/>
      <c r="D51" s="101" t="s">
        <v>177</v>
      </c>
      <c r="E51" s="93" t="s">
        <v>201</v>
      </c>
      <c r="F51" s="60" t="s">
        <v>130</v>
      </c>
      <c r="G51" s="59">
        <v>17808</v>
      </c>
      <c r="H51" s="94" t="s">
        <v>53</v>
      </c>
    </row>
    <row r="52" ht="27" spans="1:8">
      <c r="A52" s="100"/>
      <c r="B52" s="100"/>
      <c r="C52" s="100"/>
      <c r="D52" s="84" t="s">
        <v>170</v>
      </c>
      <c r="E52" s="93" t="s">
        <v>202</v>
      </c>
      <c r="F52" s="60" t="s">
        <v>134</v>
      </c>
      <c r="G52" s="59">
        <v>18020</v>
      </c>
      <c r="H52" s="94" t="s">
        <v>53</v>
      </c>
    </row>
  </sheetData>
  <mergeCells count="34">
    <mergeCell ref="A1:H1"/>
    <mergeCell ref="A2:A3"/>
    <mergeCell ref="A4:A49"/>
    <mergeCell ref="A50:A52"/>
    <mergeCell ref="B2:B3"/>
    <mergeCell ref="B4:B39"/>
    <mergeCell ref="B40:B49"/>
    <mergeCell ref="B50:B52"/>
    <mergeCell ref="C2:C3"/>
    <mergeCell ref="C4:C7"/>
    <mergeCell ref="C8:C15"/>
    <mergeCell ref="C16:C20"/>
    <mergeCell ref="C21:C23"/>
    <mergeCell ref="C24:C26"/>
    <mergeCell ref="C27:C32"/>
    <mergeCell ref="C33:C39"/>
    <mergeCell ref="C40:C43"/>
    <mergeCell ref="C44:C46"/>
    <mergeCell ref="C47:C49"/>
    <mergeCell ref="D2:D3"/>
    <mergeCell ref="D4:D7"/>
    <mergeCell ref="D8:D15"/>
    <mergeCell ref="D16:D20"/>
    <mergeCell ref="D21:D23"/>
    <mergeCell ref="D24:D26"/>
    <mergeCell ref="D27:D32"/>
    <mergeCell ref="D33:D39"/>
    <mergeCell ref="D40:D43"/>
    <mergeCell ref="D44:D46"/>
    <mergeCell ref="D47:D49"/>
    <mergeCell ref="E2:E3"/>
    <mergeCell ref="F2:F3"/>
    <mergeCell ref="G2:G3"/>
    <mergeCell ref="H2:H3"/>
  </mergeCell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62"/>
  <sheetViews>
    <sheetView topLeftCell="A22" workbookViewId="0">
      <selection activeCell="E35" sqref="E35"/>
    </sheetView>
  </sheetViews>
  <sheetFormatPr defaultColWidth="9" defaultRowHeight="18" customHeight="1"/>
  <cols>
    <col min="1" max="1" width="9" style="1"/>
    <col min="2" max="2" width="6.13333333333333" style="1" customWidth="1"/>
    <col min="3" max="3" width="12.325" style="1" customWidth="1"/>
    <col min="4" max="4" width="34.275" style="8" customWidth="1"/>
    <col min="5" max="5" width="8.76666666666667" style="8" customWidth="1"/>
    <col min="6" max="6" width="8.49166666666667" style="8" customWidth="1"/>
    <col min="7" max="7" width="8.36666666666667" style="8" customWidth="1"/>
    <col min="8" max="8" width="8.38333333333333" style="8" customWidth="1"/>
    <col min="9" max="9" width="8.49166666666667" style="8" customWidth="1"/>
    <col min="10" max="10" width="10.3583333333333" style="8" customWidth="1"/>
    <col min="11" max="11" width="12.5333333333333" style="8" customWidth="1"/>
    <col min="12" max="12" width="8.2" style="8" customWidth="1"/>
    <col min="13" max="13" width="8.61666666666667" style="8" hidden="1" customWidth="1"/>
    <col min="14" max="14" width="8.89166666666667" style="8" hidden="1" customWidth="1"/>
    <col min="15" max="15" width="10.5833333333333" style="8" hidden="1" customWidth="1"/>
    <col min="16" max="16" width="8.225" style="8" hidden="1" customWidth="1"/>
    <col min="17" max="17" width="8.89166666666667" style="1" hidden="1" customWidth="1"/>
    <col min="18" max="18" width="10.1916666666667" style="8" hidden="1" customWidth="1"/>
    <col min="19" max="19" width="11.3833333333333" style="8" hidden="1" customWidth="1"/>
    <col min="20" max="20" width="8.36666666666667" style="8" hidden="1" customWidth="1"/>
    <col min="21" max="22" width="10.5333333333333" style="8" hidden="1" customWidth="1"/>
    <col min="23" max="23" width="8.225" style="1" hidden="1" customWidth="1"/>
    <col min="24" max="24" width="9.13333333333333" style="1" hidden="1" customWidth="1"/>
    <col min="25" max="25" width="9.01666666666667" style="1" hidden="1" customWidth="1"/>
    <col min="26" max="26" width="9.28333333333333" style="1" hidden="1" customWidth="1"/>
    <col min="27" max="27" width="8.1" style="1" customWidth="1"/>
    <col min="28" max="28" width="9.3" style="1" customWidth="1"/>
    <col min="29" max="29" width="7.78333333333333" style="1" customWidth="1"/>
    <col min="30" max="31" width="8.36666666666667" style="9" customWidth="1"/>
    <col min="32" max="32" width="12.9416666666667" style="1" customWidth="1"/>
    <col min="33" max="33" width="8.775" style="1" customWidth="1"/>
    <col min="34" max="16384" width="9" style="1"/>
  </cols>
  <sheetData>
    <row r="1" s="1" customFormat="1" ht="40" customHeight="1" spans="1:33">
      <c r="A1" s="10" t="s">
        <v>203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1"/>
    </row>
    <row r="2" s="2" customFormat="1" ht="40" customHeight="1" spans="1:33">
      <c r="A2" s="12" t="s">
        <v>1</v>
      </c>
      <c r="B2" s="13" t="s">
        <v>2</v>
      </c>
      <c r="C2" s="13" t="s">
        <v>204</v>
      </c>
      <c r="D2" s="13" t="s">
        <v>4</v>
      </c>
      <c r="E2" s="14" t="s">
        <v>205</v>
      </c>
      <c r="F2" s="14"/>
      <c r="G2" s="14"/>
      <c r="H2" s="14"/>
      <c r="I2" s="14"/>
      <c r="J2" s="14"/>
      <c r="K2" s="14"/>
      <c r="L2" s="14"/>
      <c r="M2" s="15" t="s">
        <v>206</v>
      </c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</row>
    <row r="3" s="3" customFormat="1" ht="40" customHeight="1" spans="1:33">
      <c r="A3" s="12"/>
      <c r="B3" s="13"/>
      <c r="C3" s="13"/>
      <c r="D3" s="13"/>
      <c r="E3" s="14"/>
      <c r="F3" s="14"/>
      <c r="G3" s="14"/>
      <c r="H3" s="14"/>
      <c r="I3" s="14"/>
      <c r="J3" s="14"/>
      <c r="K3" s="14"/>
      <c r="L3" s="14"/>
      <c r="M3" s="16" t="s">
        <v>207</v>
      </c>
      <c r="N3" s="16"/>
      <c r="O3" s="16"/>
      <c r="P3" s="16"/>
      <c r="Q3" s="16" t="s">
        <v>208</v>
      </c>
      <c r="R3" s="16"/>
      <c r="S3" s="16"/>
      <c r="T3" s="16"/>
      <c r="U3" s="16"/>
      <c r="V3" s="16"/>
      <c r="W3" s="16" t="s">
        <v>209</v>
      </c>
      <c r="X3" s="16"/>
      <c r="Y3" s="16"/>
      <c r="Z3" s="16"/>
      <c r="AA3" s="16" t="s">
        <v>210</v>
      </c>
      <c r="AB3" s="16"/>
      <c r="AC3" s="16"/>
      <c r="AD3" s="16"/>
      <c r="AE3" s="16"/>
      <c r="AF3" s="16"/>
      <c r="AG3" s="16"/>
    </row>
    <row r="4" s="4" customFormat="1" ht="64" customHeight="1" spans="1:33">
      <c r="A4" s="12"/>
      <c r="B4" s="13"/>
      <c r="C4" s="13"/>
      <c r="D4" s="13"/>
      <c r="E4" s="17" t="s">
        <v>211</v>
      </c>
      <c r="F4" s="17" t="s">
        <v>212</v>
      </c>
      <c r="G4" s="18" t="s">
        <v>213</v>
      </c>
      <c r="H4" s="18" t="s">
        <v>214</v>
      </c>
      <c r="I4" s="17" t="s">
        <v>215</v>
      </c>
      <c r="J4" s="17" t="s">
        <v>216</v>
      </c>
      <c r="K4" s="17" t="s">
        <v>217</v>
      </c>
      <c r="L4" s="17" t="s">
        <v>218</v>
      </c>
      <c r="M4" s="17" t="s">
        <v>219</v>
      </c>
      <c r="N4" s="17" t="s">
        <v>220</v>
      </c>
      <c r="O4" s="17" t="s">
        <v>221</v>
      </c>
      <c r="P4" s="17" t="s">
        <v>218</v>
      </c>
      <c r="Q4" s="17" t="s">
        <v>222</v>
      </c>
      <c r="R4" s="18" t="s">
        <v>218</v>
      </c>
      <c r="S4" s="17" t="s">
        <v>223</v>
      </c>
      <c r="T4" s="17" t="s">
        <v>224</v>
      </c>
      <c r="U4" s="18" t="s">
        <v>225</v>
      </c>
      <c r="V4" s="18" t="s">
        <v>226</v>
      </c>
      <c r="W4" s="19" t="s">
        <v>227</v>
      </c>
      <c r="X4" s="19" t="s">
        <v>228</v>
      </c>
      <c r="Y4" s="17" t="s">
        <v>229</v>
      </c>
      <c r="Z4" s="17" t="s">
        <v>230</v>
      </c>
      <c r="AA4" s="17" t="s">
        <v>231</v>
      </c>
      <c r="AB4" s="17" t="s">
        <v>232</v>
      </c>
      <c r="AC4" s="17" t="s">
        <v>219</v>
      </c>
      <c r="AD4" s="20" t="s">
        <v>233</v>
      </c>
      <c r="AE4" s="20" t="s">
        <v>234</v>
      </c>
      <c r="AF4" s="17" t="s">
        <v>235</v>
      </c>
      <c r="AG4" s="17" t="s">
        <v>236</v>
      </c>
    </row>
    <row r="5" s="1" customFormat="1" customHeight="1" spans="1:33">
      <c r="A5" s="21" t="s">
        <v>48</v>
      </c>
      <c r="B5" s="22" t="s">
        <v>237</v>
      </c>
      <c r="C5" s="23" t="s">
        <v>50</v>
      </c>
      <c r="D5" s="24" t="s">
        <v>51</v>
      </c>
      <c r="E5" s="21">
        <f>VLOOKUP(D5,[1]Sheet1!$C:$E,3,FALSE)</f>
        <v>720</v>
      </c>
      <c r="F5" s="25">
        <f>SUM(E5:E18)</f>
        <v>1940</v>
      </c>
      <c r="G5" s="26">
        <v>500</v>
      </c>
      <c r="H5" s="27">
        <f>SUM(G5:G18)</f>
        <v>1460</v>
      </c>
      <c r="I5" s="21">
        <f t="shared" ref="I5:I62" si="0">G5-E5</f>
        <v>-220</v>
      </c>
      <c r="J5" s="25">
        <f>H5-F5</f>
        <v>-480</v>
      </c>
      <c r="K5" s="28">
        <f t="shared" ref="K5:K54" si="1">G5*0.97</f>
        <v>485</v>
      </c>
      <c r="L5" s="29">
        <f>SUM(K5:K18)</f>
        <v>1416.2</v>
      </c>
      <c r="M5" s="21">
        <v>299</v>
      </c>
      <c r="N5" s="25">
        <v>1006</v>
      </c>
      <c r="O5" s="30">
        <f t="shared" ref="O5:O38" si="2">M5*0.86</f>
        <v>257.14</v>
      </c>
      <c r="P5" s="29">
        <f>N5*0.9</f>
        <v>905.4</v>
      </c>
      <c r="Q5" s="31">
        <f>H5+N5</f>
        <v>2466</v>
      </c>
      <c r="R5" s="32">
        <f>L5+P5</f>
        <v>2321.6</v>
      </c>
      <c r="S5" s="28">
        <f t="shared" ref="S5:S62" si="3">K5+O5+W5-Y5</f>
        <v>2545.14</v>
      </c>
      <c r="T5" s="28">
        <f t="shared" ref="T5:T62" si="4">S5-W5</f>
        <v>203.14</v>
      </c>
      <c r="U5" s="32">
        <f>SUM(S5:S18)</f>
        <v>7588.36</v>
      </c>
      <c r="V5" s="32">
        <f>SUM(T5:T18)</f>
        <v>150.36</v>
      </c>
      <c r="W5" s="33">
        <v>2342</v>
      </c>
      <c r="X5" s="25">
        <v>7438</v>
      </c>
      <c r="Y5" s="30">
        <v>539</v>
      </c>
      <c r="Z5" s="31">
        <v>2131</v>
      </c>
      <c r="AA5" s="26">
        <v>420</v>
      </c>
      <c r="AB5" s="25">
        <f>SUM(AA5:AA18)</f>
        <v>1500</v>
      </c>
      <c r="AC5" s="21">
        <v>753</v>
      </c>
      <c r="AD5" s="21">
        <v>717</v>
      </c>
      <c r="AE5" s="21">
        <v>731</v>
      </c>
      <c r="AF5" s="34">
        <f t="shared" ref="AF5:AF14" si="5">AE5/AC5</f>
        <v>0.970783532536521</v>
      </c>
      <c r="AG5" s="25">
        <f>SUM(AC5:AC18)</f>
        <v>1677</v>
      </c>
    </row>
    <row r="6" s="1" customFormat="1" customHeight="1" spans="1:33">
      <c r="A6" s="21"/>
      <c r="B6" s="22"/>
      <c r="C6" s="35"/>
      <c r="D6" s="24" t="s">
        <v>55</v>
      </c>
      <c r="E6" s="21">
        <f>VLOOKUP(D6,[1]Sheet1!$C:$E,3,FALSE)</f>
        <v>240</v>
      </c>
      <c r="F6" s="36"/>
      <c r="G6" s="26">
        <v>240</v>
      </c>
      <c r="H6" s="37"/>
      <c r="I6" s="21">
        <f t="shared" si="0"/>
        <v>0</v>
      </c>
      <c r="J6" s="36"/>
      <c r="K6" s="28">
        <f t="shared" si="1"/>
        <v>232.8</v>
      </c>
      <c r="L6" s="38"/>
      <c r="M6" s="21">
        <v>0</v>
      </c>
      <c r="N6" s="36"/>
      <c r="O6" s="30">
        <f t="shared" si="2"/>
        <v>0</v>
      </c>
      <c r="P6" s="38"/>
      <c r="Q6" s="39"/>
      <c r="R6" s="40"/>
      <c r="S6" s="28">
        <f t="shared" si="3"/>
        <v>956.8</v>
      </c>
      <c r="T6" s="28">
        <f t="shared" si="4"/>
        <v>36.8</v>
      </c>
      <c r="U6" s="40"/>
      <c r="V6" s="40"/>
      <c r="W6" s="33">
        <v>920</v>
      </c>
      <c r="X6" s="36"/>
      <c r="Y6" s="30">
        <v>196</v>
      </c>
      <c r="Z6" s="39"/>
      <c r="AA6" s="26">
        <v>240</v>
      </c>
      <c r="AB6" s="36"/>
      <c r="AC6" s="21">
        <v>311</v>
      </c>
      <c r="AD6" s="21">
        <v>195</v>
      </c>
      <c r="AE6" s="21">
        <v>304</v>
      </c>
      <c r="AF6" s="34">
        <f t="shared" si="5"/>
        <v>0.977491961414791</v>
      </c>
      <c r="AG6" s="36"/>
    </row>
    <row r="7" s="1" customFormat="1" customHeight="1" spans="1:33">
      <c r="A7" s="21"/>
      <c r="B7" s="22"/>
      <c r="C7" s="35"/>
      <c r="D7" s="41" t="s">
        <v>146</v>
      </c>
      <c r="E7" s="21">
        <v>0</v>
      </c>
      <c r="F7" s="36"/>
      <c r="G7" s="26">
        <v>0</v>
      </c>
      <c r="H7" s="37"/>
      <c r="I7" s="21">
        <f t="shared" si="0"/>
        <v>0</v>
      </c>
      <c r="J7" s="36"/>
      <c r="K7" s="28">
        <f t="shared" si="1"/>
        <v>0</v>
      </c>
      <c r="L7" s="38"/>
      <c r="M7" s="21">
        <v>0</v>
      </c>
      <c r="N7" s="36"/>
      <c r="O7" s="30">
        <f t="shared" si="2"/>
        <v>0</v>
      </c>
      <c r="P7" s="38"/>
      <c r="Q7" s="39"/>
      <c r="R7" s="40"/>
      <c r="S7" s="28">
        <f t="shared" si="3"/>
        <v>151</v>
      </c>
      <c r="T7" s="28">
        <f t="shared" si="4"/>
        <v>-94</v>
      </c>
      <c r="U7" s="40"/>
      <c r="V7" s="40"/>
      <c r="W7" s="33">
        <v>245</v>
      </c>
      <c r="X7" s="36"/>
      <c r="Y7" s="30">
        <v>94</v>
      </c>
      <c r="Z7" s="39"/>
      <c r="AA7" s="26">
        <v>60</v>
      </c>
      <c r="AB7" s="36"/>
      <c r="AC7" s="21" t="s">
        <v>238</v>
      </c>
      <c r="AD7" s="21">
        <v>12</v>
      </c>
      <c r="AE7" s="21" t="s">
        <v>238</v>
      </c>
      <c r="AF7" s="34" t="s">
        <v>238</v>
      </c>
      <c r="AG7" s="36"/>
    </row>
    <row r="8" s="1" customFormat="1" customHeight="1" spans="1:33">
      <c r="A8" s="21"/>
      <c r="B8" s="22"/>
      <c r="C8" s="35"/>
      <c r="D8" s="24" t="s">
        <v>57</v>
      </c>
      <c r="E8" s="21">
        <f>VLOOKUP(D8,[1]Sheet1!$C:$E,3,FALSE)</f>
        <v>240</v>
      </c>
      <c r="F8" s="36"/>
      <c r="G8" s="26">
        <v>120</v>
      </c>
      <c r="H8" s="37"/>
      <c r="I8" s="21">
        <f t="shared" si="0"/>
        <v>-120</v>
      </c>
      <c r="J8" s="36"/>
      <c r="K8" s="28">
        <f t="shared" si="1"/>
        <v>116.4</v>
      </c>
      <c r="L8" s="38"/>
      <c r="M8" s="21">
        <v>293</v>
      </c>
      <c r="N8" s="36"/>
      <c r="O8" s="30">
        <f t="shared" si="2"/>
        <v>251.98</v>
      </c>
      <c r="P8" s="38"/>
      <c r="Q8" s="39"/>
      <c r="R8" s="40"/>
      <c r="S8" s="28">
        <f t="shared" si="3"/>
        <v>917.38</v>
      </c>
      <c r="T8" s="28">
        <f t="shared" si="4"/>
        <v>92.3800000000001</v>
      </c>
      <c r="U8" s="40"/>
      <c r="V8" s="40"/>
      <c r="W8" s="33">
        <v>825</v>
      </c>
      <c r="X8" s="36"/>
      <c r="Y8" s="30">
        <v>276</v>
      </c>
      <c r="Z8" s="39"/>
      <c r="AA8" s="26">
        <v>120</v>
      </c>
      <c r="AB8" s="36"/>
      <c r="AC8" s="21">
        <v>104</v>
      </c>
      <c r="AD8" s="21">
        <v>88</v>
      </c>
      <c r="AE8" s="21">
        <v>102</v>
      </c>
      <c r="AF8" s="34">
        <f t="shared" si="5"/>
        <v>0.980769230769231</v>
      </c>
      <c r="AG8" s="36"/>
    </row>
    <row r="9" s="1" customFormat="1" customHeight="1" spans="1:33">
      <c r="A9" s="21"/>
      <c r="B9" s="22"/>
      <c r="C9" s="35"/>
      <c r="D9" s="24" t="s">
        <v>58</v>
      </c>
      <c r="E9" s="21">
        <f>VLOOKUP(D9,[1]Sheet1!$C:$E,3,FALSE)</f>
        <v>120</v>
      </c>
      <c r="F9" s="36"/>
      <c r="G9" s="26">
        <v>60</v>
      </c>
      <c r="H9" s="37"/>
      <c r="I9" s="21">
        <f t="shared" si="0"/>
        <v>-60</v>
      </c>
      <c r="J9" s="36"/>
      <c r="K9" s="28">
        <f t="shared" si="1"/>
        <v>58.2</v>
      </c>
      <c r="L9" s="38"/>
      <c r="M9" s="21">
        <v>60</v>
      </c>
      <c r="N9" s="36"/>
      <c r="O9" s="30">
        <f t="shared" si="2"/>
        <v>51.6</v>
      </c>
      <c r="P9" s="38"/>
      <c r="Q9" s="39"/>
      <c r="R9" s="40"/>
      <c r="S9" s="28">
        <f t="shared" si="3"/>
        <v>415.8</v>
      </c>
      <c r="T9" s="28">
        <f t="shared" si="4"/>
        <v>-45.2</v>
      </c>
      <c r="U9" s="40"/>
      <c r="V9" s="40"/>
      <c r="W9" s="33">
        <v>461</v>
      </c>
      <c r="X9" s="36"/>
      <c r="Y9" s="30">
        <v>155</v>
      </c>
      <c r="Z9" s="39"/>
      <c r="AA9" s="26">
        <v>120</v>
      </c>
      <c r="AB9" s="36"/>
      <c r="AC9" s="21">
        <v>65</v>
      </c>
      <c r="AD9" s="21">
        <v>42</v>
      </c>
      <c r="AE9" s="21">
        <v>63</v>
      </c>
      <c r="AF9" s="34">
        <f t="shared" si="5"/>
        <v>0.969230769230769</v>
      </c>
      <c r="AG9" s="36"/>
    </row>
    <row r="10" s="1" customFormat="1" customHeight="1" spans="1:33">
      <c r="A10" s="21"/>
      <c r="B10" s="22"/>
      <c r="C10" s="35"/>
      <c r="D10" s="24" t="s">
        <v>60</v>
      </c>
      <c r="E10" s="21">
        <f>VLOOKUP(D10,[1]Sheet1!$C:$E,3,FALSE)</f>
        <v>60</v>
      </c>
      <c r="F10" s="36"/>
      <c r="G10" s="26">
        <v>60</v>
      </c>
      <c r="H10" s="37"/>
      <c r="I10" s="21">
        <f t="shared" si="0"/>
        <v>0</v>
      </c>
      <c r="J10" s="36"/>
      <c r="K10" s="28">
        <f t="shared" si="1"/>
        <v>58.2</v>
      </c>
      <c r="L10" s="38"/>
      <c r="M10" s="21">
        <v>60</v>
      </c>
      <c r="N10" s="36"/>
      <c r="O10" s="30">
        <f t="shared" si="2"/>
        <v>51.6</v>
      </c>
      <c r="P10" s="38"/>
      <c r="Q10" s="39"/>
      <c r="R10" s="40"/>
      <c r="S10" s="28">
        <f t="shared" si="3"/>
        <v>334.8</v>
      </c>
      <c r="T10" s="28">
        <f t="shared" si="4"/>
        <v>-3.19999999999999</v>
      </c>
      <c r="U10" s="40"/>
      <c r="V10" s="40"/>
      <c r="W10" s="33">
        <v>338</v>
      </c>
      <c r="X10" s="36"/>
      <c r="Y10" s="30">
        <v>113</v>
      </c>
      <c r="Z10" s="39"/>
      <c r="AA10" s="26">
        <v>60</v>
      </c>
      <c r="AB10" s="36"/>
      <c r="AC10" s="21">
        <v>41</v>
      </c>
      <c r="AD10" s="21">
        <v>17</v>
      </c>
      <c r="AE10" s="21">
        <v>38</v>
      </c>
      <c r="AF10" s="34">
        <f t="shared" si="5"/>
        <v>0.926829268292683</v>
      </c>
      <c r="AG10" s="36"/>
    </row>
    <row r="11" s="1" customFormat="1" customHeight="1" spans="1:33">
      <c r="A11" s="21"/>
      <c r="B11" s="22"/>
      <c r="C11" s="35"/>
      <c r="D11" s="24" t="s">
        <v>61</v>
      </c>
      <c r="E11" s="21">
        <f>VLOOKUP(D11,[1]Sheet1!$C:$E,3,FALSE)</f>
        <v>60</v>
      </c>
      <c r="F11" s="36"/>
      <c r="G11" s="26">
        <v>60</v>
      </c>
      <c r="H11" s="37"/>
      <c r="I11" s="21">
        <f t="shared" si="0"/>
        <v>0</v>
      </c>
      <c r="J11" s="36"/>
      <c r="K11" s="28">
        <f t="shared" si="1"/>
        <v>58.2</v>
      </c>
      <c r="L11" s="38"/>
      <c r="M11" s="21">
        <v>60</v>
      </c>
      <c r="N11" s="36"/>
      <c r="O11" s="30">
        <f t="shared" si="2"/>
        <v>51.6</v>
      </c>
      <c r="P11" s="38"/>
      <c r="Q11" s="39"/>
      <c r="R11" s="40"/>
      <c r="S11" s="28">
        <f t="shared" si="3"/>
        <v>420.8</v>
      </c>
      <c r="T11" s="28">
        <f t="shared" si="4"/>
        <v>-68.2</v>
      </c>
      <c r="U11" s="40"/>
      <c r="V11" s="40"/>
      <c r="W11" s="33">
        <v>489</v>
      </c>
      <c r="X11" s="36"/>
      <c r="Y11" s="30">
        <v>178</v>
      </c>
      <c r="Z11" s="39"/>
      <c r="AA11" s="26">
        <v>60</v>
      </c>
      <c r="AB11" s="36"/>
      <c r="AC11" s="21">
        <v>46</v>
      </c>
      <c r="AD11" s="21">
        <v>33</v>
      </c>
      <c r="AE11" s="21">
        <v>45</v>
      </c>
      <c r="AF11" s="34">
        <f t="shared" si="5"/>
        <v>0.978260869565217</v>
      </c>
      <c r="AG11" s="36"/>
    </row>
    <row r="12" s="1" customFormat="1" customHeight="1" spans="1:33">
      <c r="A12" s="21"/>
      <c r="B12" s="22"/>
      <c r="C12" s="35"/>
      <c r="D12" s="24" t="s">
        <v>62</v>
      </c>
      <c r="E12" s="21">
        <f>VLOOKUP(D12,[1]Sheet1!$C:$E,3,FALSE)</f>
        <v>120</v>
      </c>
      <c r="F12" s="36"/>
      <c r="G12" s="26">
        <v>60</v>
      </c>
      <c r="H12" s="37"/>
      <c r="I12" s="21">
        <f t="shared" si="0"/>
        <v>-60</v>
      </c>
      <c r="J12" s="36"/>
      <c r="K12" s="28">
        <f t="shared" si="1"/>
        <v>58.2</v>
      </c>
      <c r="L12" s="38"/>
      <c r="M12" s="21">
        <v>112</v>
      </c>
      <c r="N12" s="36"/>
      <c r="O12" s="30">
        <f t="shared" si="2"/>
        <v>96.32</v>
      </c>
      <c r="P12" s="38"/>
      <c r="Q12" s="39"/>
      <c r="R12" s="40"/>
      <c r="S12" s="28">
        <f t="shared" si="3"/>
        <v>501.52</v>
      </c>
      <c r="T12" s="28">
        <f t="shared" si="4"/>
        <v>-44.48</v>
      </c>
      <c r="U12" s="40"/>
      <c r="V12" s="40"/>
      <c r="W12" s="33">
        <v>546</v>
      </c>
      <c r="X12" s="36"/>
      <c r="Y12" s="30">
        <v>199</v>
      </c>
      <c r="Z12" s="39"/>
      <c r="AA12" s="26">
        <v>60</v>
      </c>
      <c r="AB12" s="36"/>
      <c r="AC12" s="21">
        <v>43</v>
      </c>
      <c r="AD12" s="21">
        <v>33</v>
      </c>
      <c r="AE12" s="21">
        <v>43</v>
      </c>
      <c r="AF12" s="34">
        <f t="shared" si="5"/>
        <v>1</v>
      </c>
      <c r="AG12" s="36"/>
    </row>
    <row r="13" s="1" customFormat="1" customHeight="1" spans="1:33">
      <c r="A13" s="21"/>
      <c r="B13" s="22"/>
      <c r="C13" s="35"/>
      <c r="D13" s="24" t="s">
        <v>65</v>
      </c>
      <c r="E13" s="21">
        <f>VLOOKUP(D13,[1]Sheet1!$C:$E,3,FALSE)</f>
        <v>120</v>
      </c>
      <c r="F13" s="36"/>
      <c r="G13" s="26">
        <v>120</v>
      </c>
      <c r="H13" s="37"/>
      <c r="I13" s="21">
        <f t="shared" si="0"/>
        <v>0</v>
      </c>
      <c r="J13" s="36"/>
      <c r="K13" s="28">
        <f t="shared" si="1"/>
        <v>116.4</v>
      </c>
      <c r="L13" s="38"/>
      <c r="M13" s="21">
        <v>0</v>
      </c>
      <c r="N13" s="36"/>
      <c r="O13" s="30">
        <f t="shared" si="2"/>
        <v>0</v>
      </c>
      <c r="P13" s="38"/>
      <c r="Q13" s="39"/>
      <c r="R13" s="40"/>
      <c r="S13" s="28">
        <f t="shared" si="3"/>
        <v>356.4</v>
      </c>
      <c r="T13" s="28">
        <f t="shared" si="4"/>
        <v>116.4</v>
      </c>
      <c r="U13" s="40"/>
      <c r="V13" s="40"/>
      <c r="W13" s="33">
        <v>240</v>
      </c>
      <c r="X13" s="36"/>
      <c r="Y13" s="30"/>
      <c r="Z13" s="39"/>
      <c r="AA13" s="26">
        <v>120</v>
      </c>
      <c r="AB13" s="36"/>
      <c r="AC13" s="21">
        <v>141</v>
      </c>
      <c r="AD13" s="21">
        <v>62</v>
      </c>
      <c r="AE13" s="21">
        <v>135</v>
      </c>
      <c r="AF13" s="34">
        <f t="shared" si="5"/>
        <v>0.957446808510638</v>
      </c>
      <c r="AG13" s="36"/>
    </row>
    <row r="14" s="1" customFormat="1" customHeight="1" spans="1:33">
      <c r="A14" s="21"/>
      <c r="B14" s="22"/>
      <c r="C14" s="35"/>
      <c r="D14" s="24" t="s">
        <v>68</v>
      </c>
      <c r="E14" s="21">
        <f>VLOOKUP(D14,[1]Sheet1!$C:$E,3,FALSE)</f>
        <v>80</v>
      </c>
      <c r="F14" s="36"/>
      <c r="G14" s="26">
        <v>60</v>
      </c>
      <c r="H14" s="37"/>
      <c r="I14" s="21">
        <f t="shared" si="0"/>
        <v>-20</v>
      </c>
      <c r="J14" s="36"/>
      <c r="K14" s="28">
        <f t="shared" si="1"/>
        <v>58.2</v>
      </c>
      <c r="L14" s="38"/>
      <c r="M14" s="21">
        <v>62</v>
      </c>
      <c r="N14" s="36"/>
      <c r="O14" s="30">
        <f t="shared" si="2"/>
        <v>53.32</v>
      </c>
      <c r="P14" s="38"/>
      <c r="Q14" s="39"/>
      <c r="R14" s="40"/>
      <c r="S14" s="28">
        <f t="shared" si="3"/>
        <v>297.52</v>
      </c>
      <c r="T14" s="28">
        <f t="shared" si="4"/>
        <v>-16.48</v>
      </c>
      <c r="U14" s="40"/>
      <c r="V14" s="40"/>
      <c r="W14" s="33">
        <v>314</v>
      </c>
      <c r="X14" s="36"/>
      <c r="Y14" s="30">
        <v>128</v>
      </c>
      <c r="Z14" s="39"/>
      <c r="AA14" s="26">
        <v>60</v>
      </c>
      <c r="AB14" s="36"/>
      <c r="AC14" s="21">
        <v>39</v>
      </c>
      <c r="AD14" s="21">
        <v>18</v>
      </c>
      <c r="AE14" s="21">
        <v>36</v>
      </c>
      <c r="AF14" s="34">
        <f t="shared" si="5"/>
        <v>0.923076923076923</v>
      </c>
      <c r="AG14" s="36"/>
    </row>
    <row r="15" s="5" customFormat="1" ht="19" customHeight="1" spans="1:33">
      <c r="A15" s="21"/>
      <c r="B15" s="22"/>
      <c r="C15" s="35"/>
      <c r="D15" s="42" t="s">
        <v>239</v>
      </c>
      <c r="E15" s="21">
        <v>0</v>
      </c>
      <c r="F15" s="36"/>
      <c r="G15" s="26">
        <v>0</v>
      </c>
      <c r="H15" s="37"/>
      <c r="I15" s="21">
        <f t="shared" si="0"/>
        <v>0</v>
      </c>
      <c r="J15" s="36"/>
      <c r="K15" s="28">
        <f t="shared" si="1"/>
        <v>0</v>
      </c>
      <c r="L15" s="38"/>
      <c r="M15" s="21">
        <v>0</v>
      </c>
      <c r="N15" s="36"/>
      <c r="O15" s="30">
        <f t="shared" si="2"/>
        <v>0</v>
      </c>
      <c r="P15" s="38"/>
      <c r="Q15" s="39"/>
      <c r="R15" s="40"/>
      <c r="S15" s="28">
        <f t="shared" si="3"/>
        <v>42</v>
      </c>
      <c r="T15" s="28">
        <f t="shared" si="4"/>
        <v>-49</v>
      </c>
      <c r="U15" s="40"/>
      <c r="V15" s="40"/>
      <c r="W15" s="33">
        <v>91</v>
      </c>
      <c r="X15" s="36"/>
      <c r="Y15" s="30">
        <v>49</v>
      </c>
      <c r="Z15" s="39"/>
      <c r="AA15" s="26">
        <v>0</v>
      </c>
      <c r="AB15" s="36"/>
      <c r="AC15" s="21" t="s">
        <v>238</v>
      </c>
      <c r="AD15" s="21" t="s">
        <v>238</v>
      </c>
      <c r="AE15" s="21" t="s">
        <v>238</v>
      </c>
      <c r="AF15" s="34" t="s">
        <v>238</v>
      </c>
      <c r="AG15" s="36"/>
    </row>
    <row r="16" s="1" customFormat="1" customHeight="1" spans="1:33">
      <c r="A16" s="21"/>
      <c r="B16" s="22"/>
      <c r="C16" s="35"/>
      <c r="D16" s="43" t="s">
        <v>67</v>
      </c>
      <c r="E16" s="21">
        <f>VLOOKUP(D16,[1]Sheet1!$C:$E,3,FALSE)</f>
        <v>60</v>
      </c>
      <c r="F16" s="36"/>
      <c r="G16" s="26">
        <v>60</v>
      </c>
      <c r="H16" s="37"/>
      <c r="I16" s="21">
        <f t="shared" si="0"/>
        <v>0</v>
      </c>
      <c r="J16" s="36"/>
      <c r="K16" s="28">
        <f t="shared" si="1"/>
        <v>58.2</v>
      </c>
      <c r="L16" s="38"/>
      <c r="M16" s="21">
        <v>0</v>
      </c>
      <c r="N16" s="36"/>
      <c r="O16" s="30">
        <f t="shared" si="2"/>
        <v>0</v>
      </c>
      <c r="P16" s="38"/>
      <c r="Q16" s="39"/>
      <c r="R16" s="40"/>
      <c r="S16" s="28">
        <f t="shared" si="3"/>
        <v>197.2</v>
      </c>
      <c r="T16" s="28">
        <f t="shared" si="4"/>
        <v>-43.8</v>
      </c>
      <c r="U16" s="40"/>
      <c r="V16" s="40"/>
      <c r="W16" s="33">
        <v>241</v>
      </c>
      <c r="X16" s="36"/>
      <c r="Y16" s="30">
        <v>102</v>
      </c>
      <c r="Z16" s="39"/>
      <c r="AA16" s="26">
        <v>60</v>
      </c>
      <c r="AB16" s="36"/>
      <c r="AC16" s="21">
        <v>37</v>
      </c>
      <c r="AD16" s="21">
        <v>24</v>
      </c>
      <c r="AE16" s="21">
        <v>36</v>
      </c>
      <c r="AF16" s="34">
        <f t="shared" ref="AF16:AF37" si="6">AE16/AC16</f>
        <v>0.972972972972973</v>
      </c>
      <c r="AG16" s="36"/>
    </row>
    <row r="17" s="1" customFormat="1" customHeight="1" spans="1:33">
      <c r="A17" s="21"/>
      <c r="B17" s="22"/>
      <c r="C17" s="35"/>
      <c r="D17" s="43" t="s">
        <v>63</v>
      </c>
      <c r="E17" s="21">
        <f>VLOOKUP(D17,[1]Sheet1!$C:$E,3,FALSE)</f>
        <v>60</v>
      </c>
      <c r="F17" s="36"/>
      <c r="G17" s="26">
        <v>60</v>
      </c>
      <c r="H17" s="37"/>
      <c r="I17" s="21">
        <f t="shared" si="0"/>
        <v>0</v>
      </c>
      <c r="J17" s="36"/>
      <c r="K17" s="28">
        <f t="shared" si="1"/>
        <v>58.2</v>
      </c>
      <c r="L17" s="38"/>
      <c r="M17" s="21">
        <v>60</v>
      </c>
      <c r="N17" s="36"/>
      <c r="O17" s="30">
        <f t="shared" si="2"/>
        <v>51.6</v>
      </c>
      <c r="P17" s="38"/>
      <c r="Q17" s="39"/>
      <c r="R17" s="40"/>
      <c r="S17" s="28">
        <f t="shared" si="3"/>
        <v>343.8</v>
      </c>
      <c r="T17" s="28">
        <f t="shared" si="4"/>
        <v>7.80000000000001</v>
      </c>
      <c r="U17" s="40"/>
      <c r="V17" s="40"/>
      <c r="W17" s="33">
        <v>336</v>
      </c>
      <c r="X17" s="36"/>
      <c r="Y17" s="30">
        <v>102</v>
      </c>
      <c r="Z17" s="39"/>
      <c r="AA17" s="26">
        <v>60</v>
      </c>
      <c r="AB17" s="36"/>
      <c r="AC17" s="21">
        <v>44</v>
      </c>
      <c r="AD17" s="21">
        <v>24</v>
      </c>
      <c r="AE17" s="21">
        <v>43</v>
      </c>
      <c r="AF17" s="34">
        <f t="shared" si="6"/>
        <v>0.977272727272727</v>
      </c>
      <c r="AG17" s="36"/>
    </row>
    <row r="18" s="1" customFormat="1" ht="13.5" spans="1:33">
      <c r="A18" s="21"/>
      <c r="B18" s="22"/>
      <c r="C18" s="44"/>
      <c r="D18" s="43" t="s">
        <v>70</v>
      </c>
      <c r="E18" s="21">
        <f>VLOOKUP(D18,[1]Sheet1!$C:$E,3,FALSE)</f>
        <v>60</v>
      </c>
      <c r="F18" s="45"/>
      <c r="G18" s="26">
        <v>60</v>
      </c>
      <c r="H18" s="46"/>
      <c r="I18" s="21">
        <f t="shared" si="0"/>
        <v>0</v>
      </c>
      <c r="J18" s="45"/>
      <c r="K18" s="28">
        <f t="shared" si="1"/>
        <v>58.2</v>
      </c>
      <c r="L18" s="47"/>
      <c r="M18" s="21">
        <v>0</v>
      </c>
      <c r="N18" s="45"/>
      <c r="O18" s="30">
        <f t="shared" si="2"/>
        <v>0</v>
      </c>
      <c r="P18" s="47"/>
      <c r="Q18" s="48"/>
      <c r="R18" s="49"/>
      <c r="S18" s="28">
        <f t="shared" si="3"/>
        <v>108.2</v>
      </c>
      <c r="T18" s="28">
        <f t="shared" si="4"/>
        <v>58.2</v>
      </c>
      <c r="U18" s="49"/>
      <c r="V18" s="49"/>
      <c r="W18" s="33">
        <v>50</v>
      </c>
      <c r="X18" s="45"/>
      <c r="Y18" s="30"/>
      <c r="Z18" s="48"/>
      <c r="AA18" s="26">
        <v>60</v>
      </c>
      <c r="AB18" s="45"/>
      <c r="AC18" s="21">
        <v>53</v>
      </c>
      <c r="AD18" s="21"/>
      <c r="AE18" s="21">
        <v>51</v>
      </c>
      <c r="AF18" s="34">
        <f t="shared" si="6"/>
        <v>0.962264150943396</v>
      </c>
      <c r="AG18" s="45"/>
    </row>
    <row r="19" s="1" customFormat="1" customHeight="1" spans="1:33">
      <c r="A19" s="21"/>
      <c r="B19" s="22"/>
      <c r="C19" s="23" t="s">
        <v>128</v>
      </c>
      <c r="D19" s="43" t="s">
        <v>74</v>
      </c>
      <c r="E19" s="21">
        <f>VLOOKUP(D19,[1]Sheet1!$C:$E,3,FALSE)</f>
        <v>60</v>
      </c>
      <c r="F19" s="25">
        <f>SUM(E19:E25)</f>
        <v>1670</v>
      </c>
      <c r="G19" s="26">
        <v>60</v>
      </c>
      <c r="H19" s="27">
        <f>SUM(G19:G25)</f>
        <v>1261</v>
      </c>
      <c r="I19" s="21">
        <f t="shared" si="0"/>
        <v>0</v>
      </c>
      <c r="J19" s="25">
        <f>H19-F19</f>
        <v>-409</v>
      </c>
      <c r="K19" s="28">
        <f t="shared" si="1"/>
        <v>58.2</v>
      </c>
      <c r="L19" s="29">
        <f>SUM(K19:K25)</f>
        <v>1223.17</v>
      </c>
      <c r="M19" s="21">
        <v>180</v>
      </c>
      <c r="N19" s="25">
        <v>912</v>
      </c>
      <c r="O19" s="30">
        <f t="shared" si="2"/>
        <v>154.8</v>
      </c>
      <c r="P19" s="29">
        <f>N19*0.9</f>
        <v>820.8</v>
      </c>
      <c r="Q19" s="31">
        <f>H19+N19</f>
        <v>2173</v>
      </c>
      <c r="R19" s="32">
        <f>L19+P19</f>
        <v>2043.97</v>
      </c>
      <c r="S19" s="28">
        <f t="shared" si="3"/>
        <v>608</v>
      </c>
      <c r="T19" s="28">
        <f t="shared" si="4"/>
        <v>-135</v>
      </c>
      <c r="U19" s="32">
        <f>SUM(S19:S25)</f>
        <v>6335.49</v>
      </c>
      <c r="V19" s="32">
        <f>SUM(T19:T25)</f>
        <v>447.49</v>
      </c>
      <c r="W19" s="33">
        <v>743</v>
      </c>
      <c r="X19" s="25">
        <v>5888</v>
      </c>
      <c r="Y19" s="30">
        <v>348</v>
      </c>
      <c r="Z19" s="31">
        <v>1560</v>
      </c>
      <c r="AA19" s="26">
        <v>60</v>
      </c>
      <c r="AB19" s="25">
        <f>SUM(AA19:AA25)</f>
        <v>1382</v>
      </c>
      <c r="AC19" s="21">
        <v>44</v>
      </c>
      <c r="AD19" s="21">
        <v>22</v>
      </c>
      <c r="AE19" s="21">
        <v>42</v>
      </c>
      <c r="AF19" s="34">
        <f t="shared" si="6"/>
        <v>0.954545454545455</v>
      </c>
      <c r="AG19" s="25">
        <f>SUM(AC19:AC25)</f>
        <v>1370</v>
      </c>
    </row>
    <row r="20" s="1" customFormat="1" customHeight="1" spans="1:33">
      <c r="A20" s="21"/>
      <c r="B20" s="22"/>
      <c r="C20" s="35"/>
      <c r="D20" s="43" t="s">
        <v>76</v>
      </c>
      <c r="E20" s="21">
        <f>VLOOKUP(D20,[1]Sheet1!$C:$E,3,FALSE)</f>
        <v>200</v>
      </c>
      <c r="F20" s="36"/>
      <c r="G20" s="26">
        <v>180</v>
      </c>
      <c r="H20" s="37"/>
      <c r="I20" s="21">
        <f t="shared" si="0"/>
        <v>-20</v>
      </c>
      <c r="J20" s="36"/>
      <c r="K20" s="28">
        <f t="shared" si="1"/>
        <v>174.6</v>
      </c>
      <c r="L20" s="38"/>
      <c r="M20" s="21">
        <v>260</v>
      </c>
      <c r="N20" s="36"/>
      <c r="O20" s="30">
        <f t="shared" si="2"/>
        <v>223.6</v>
      </c>
      <c r="P20" s="38"/>
      <c r="Q20" s="39"/>
      <c r="R20" s="40"/>
      <c r="S20" s="28">
        <f t="shared" si="3"/>
        <v>1257.2</v>
      </c>
      <c r="T20" s="28">
        <f t="shared" si="4"/>
        <v>61.2</v>
      </c>
      <c r="U20" s="40"/>
      <c r="V20" s="40"/>
      <c r="W20" s="33">
        <v>1196</v>
      </c>
      <c r="X20" s="36"/>
      <c r="Y20" s="30">
        <v>337</v>
      </c>
      <c r="Z20" s="39"/>
      <c r="AA20" s="26">
        <v>240</v>
      </c>
      <c r="AB20" s="36"/>
      <c r="AC20" s="21">
        <v>167</v>
      </c>
      <c r="AD20" s="21">
        <v>161</v>
      </c>
      <c r="AE20" s="21">
        <v>160</v>
      </c>
      <c r="AF20" s="34">
        <f t="shared" si="6"/>
        <v>0.958083832335329</v>
      </c>
      <c r="AG20" s="36"/>
    </row>
    <row r="21" s="1" customFormat="1" customHeight="1" spans="1:33">
      <c r="A21" s="21"/>
      <c r="B21" s="22"/>
      <c r="C21" s="35"/>
      <c r="D21" s="43" t="s">
        <v>77</v>
      </c>
      <c r="E21" s="21">
        <f>VLOOKUP(D21,[1]Sheet1!$C:$E,3,FALSE)</f>
        <v>60</v>
      </c>
      <c r="F21" s="36"/>
      <c r="G21" s="26">
        <v>60</v>
      </c>
      <c r="H21" s="37"/>
      <c r="I21" s="21">
        <f t="shared" si="0"/>
        <v>0</v>
      </c>
      <c r="J21" s="36"/>
      <c r="K21" s="28">
        <f t="shared" si="1"/>
        <v>58.2</v>
      </c>
      <c r="L21" s="38"/>
      <c r="M21" s="21">
        <v>0</v>
      </c>
      <c r="N21" s="36"/>
      <c r="O21" s="30">
        <f t="shared" si="2"/>
        <v>0</v>
      </c>
      <c r="P21" s="38"/>
      <c r="Q21" s="39"/>
      <c r="R21" s="40"/>
      <c r="S21" s="28">
        <f t="shared" si="3"/>
        <v>212.2</v>
      </c>
      <c r="T21" s="28">
        <f t="shared" si="4"/>
        <v>-94.8</v>
      </c>
      <c r="U21" s="40"/>
      <c r="V21" s="40"/>
      <c r="W21" s="33">
        <v>307</v>
      </c>
      <c r="X21" s="36"/>
      <c r="Y21" s="30">
        <v>153</v>
      </c>
      <c r="Z21" s="39"/>
      <c r="AA21" s="26">
        <v>60</v>
      </c>
      <c r="AB21" s="36"/>
      <c r="AC21" s="21">
        <v>26</v>
      </c>
      <c r="AD21" s="21">
        <v>15</v>
      </c>
      <c r="AE21" s="21">
        <v>26</v>
      </c>
      <c r="AF21" s="34">
        <f t="shared" si="6"/>
        <v>1</v>
      </c>
      <c r="AG21" s="36"/>
    </row>
    <row r="22" s="1" customFormat="1" customHeight="1" spans="1:33">
      <c r="A22" s="21"/>
      <c r="B22" s="22"/>
      <c r="C22" s="35"/>
      <c r="D22" s="43" t="s">
        <v>78</v>
      </c>
      <c r="E22" s="21">
        <f>VLOOKUP(D22,[1]Sheet1!$C:$E,3,FALSE)</f>
        <v>900</v>
      </c>
      <c r="F22" s="36"/>
      <c r="G22" s="26">
        <v>561</v>
      </c>
      <c r="H22" s="37"/>
      <c r="I22" s="21">
        <f t="shared" si="0"/>
        <v>-339</v>
      </c>
      <c r="J22" s="36"/>
      <c r="K22" s="28">
        <f t="shared" si="1"/>
        <v>544.17</v>
      </c>
      <c r="L22" s="38"/>
      <c r="M22" s="21">
        <v>472</v>
      </c>
      <c r="N22" s="36"/>
      <c r="O22" s="30">
        <f t="shared" si="2"/>
        <v>405.92</v>
      </c>
      <c r="P22" s="38"/>
      <c r="Q22" s="39"/>
      <c r="R22" s="40"/>
      <c r="S22" s="28">
        <f t="shared" si="3"/>
        <v>2894.09</v>
      </c>
      <c r="T22" s="28">
        <f t="shared" si="4"/>
        <v>645.09</v>
      </c>
      <c r="U22" s="40"/>
      <c r="V22" s="40"/>
      <c r="W22" s="33">
        <v>2249</v>
      </c>
      <c r="X22" s="36"/>
      <c r="Y22" s="30">
        <v>305</v>
      </c>
      <c r="Z22" s="39"/>
      <c r="AA22" s="26">
        <v>500</v>
      </c>
      <c r="AB22" s="36"/>
      <c r="AC22" s="21">
        <v>861</v>
      </c>
      <c r="AD22" s="21">
        <v>804</v>
      </c>
      <c r="AE22" s="21">
        <v>837</v>
      </c>
      <c r="AF22" s="34">
        <f t="shared" si="6"/>
        <v>0.97212543554007</v>
      </c>
      <c r="AG22" s="36"/>
    </row>
    <row r="23" s="1" customFormat="1" ht="13.5" spans="1:33">
      <c r="A23" s="21"/>
      <c r="B23" s="22"/>
      <c r="C23" s="35"/>
      <c r="D23" s="43" t="s">
        <v>79</v>
      </c>
      <c r="E23" s="21">
        <f>VLOOKUP(D23,[1]Sheet1!$C:$E,3,FALSE)</f>
        <v>200</v>
      </c>
      <c r="F23" s="36"/>
      <c r="G23" s="26">
        <v>180</v>
      </c>
      <c r="H23" s="37"/>
      <c r="I23" s="21">
        <f t="shared" si="0"/>
        <v>-20</v>
      </c>
      <c r="J23" s="36"/>
      <c r="K23" s="28">
        <f t="shared" si="1"/>
        <v>174.6</v>
      </c>
      <c r="L23" s="38"/>
      <c r="M23" s="21">
        <v>0</v>
      </c>
      <c r="N23" s="36"/>
      <c r="O23" s="30">
        <f t="shared" si="2"/>
        <v>0</v>
      </c>
      <c r="P23" s="38"/>
      <c r="Q23" s="39"/>
      <c r="R23" s="40"/>
      <c r="S23" s="28">
        <f t="shared" si="3"/>
        <v>310.6</v>
      </c>
      <c r="T23" s="28">
        <f t="shared" si="4"/>
        <v>174.6</v>
      </c>
      <c r="U23" s="40"/>
      <c r="V23" s="40"/>
      <c r="W23" s="33">
        <v>136</v>
      </c>
      <c r="X23" s="36"/>
      <c r="Y23" s="30"/>
      <c r="Z23" s="39"/>
      <c r="AA23" s="26">
        <v>180</v>
      </c>
      <c r="AB23" s="36"/>
      <c r="AC23" s="21">
        <v>144</v>
      </c>
      <c r="AD23" s="21">
        <v>115</v>
      </c>
      <c r="AE23" s="21">
        <v>139</v>
      </c>
      <c r="AF23" s="34">
        <f t="shared" si="6"/>
        <v>0.965277777777778</v>
      </c>
      <c r="AG23" s="36"/>
    </row>
    <row r="24" s="1" customFormat="1" ht="13.5" spans="1:33">
      <c r="A24" s="21"/>
      <c r="B24" s="22"/>
      <c r="C24" s="35"/>
      <c r="D24" s="24" t="s">
        <v>80</v>
      </c>
      <c r="E24" s="21">
        <f>VLOOKUP(D24,[1]Sheet1!$C:$E,3,FALSE)</f>
        <v>50</v>
      </c>
      <c r="F24" s="36"/>
      <c r="G24" s="26">
        <v>40</v>
      </c>
      <c r="H24" s="37"/>
      <c r="I24" s="21">
        <f t="shared" si="0"/>
        <v>-10</v>
      </c>
      <c r="J24" s="36"/>
      <c r="K24" s="28">
        <f t="shared" si="1"/>
        <v>38.8</v>
      </c>
      <c r="L24" s="38"/>
      <c r="M24" s="21"/>
      <c r="N24" s="36"/>
      <c r="O24" s="30">
        <f t="shared" si="2"/>
        <v>0</v>
      </c>
      <c r="P24" s="38"/>
      <c r="Q24" s="39"/>
      <c r="R24" s="40"/>
      <c r="S24" s="28">
        <f t="shared" si="3"/>
        <v>162.8</v>
      </c>
      <c r="T24" s="28">
        <f t="shared" si="4"/>
        <v>-0.199999999999989</v>
      </c>
      <c r="U24" s="40"/>
      <c r="V24" s="40"/>
      <c r="W24" s="33">
        <v>163</v>
      </c>
      <c r="X24" s="36"/>
      <c r="Y24" s="30">
        <v>39</v>
      </c>
      <c r="Z24" s="39"/>
      <c r="AA24" s="26">
        <v>42</v>
      </c>
      <c r="AB24" s="36"/>
      <c r="AC24" s="21">
        <v>18</v>
      </c>
      <c r="AD24" s="21">
        <v>12</v>
      </c>
      <c r="AE24" s="21">
        <v>17</v>
      </c>
      <c r="AF24" s="34">
        <f t="shared" si="6"/>
        <v>0.944444444444444</v>
      </c>
      <c r="AG24" s="36"/>
    </row>
    <row r="25" s="1" customFormat="1" customHeight="1" spans="1:33">
      <c r="A25" s="21"/>
      <c r="B25" s="22"/>
      <c r="C25" s="35"/>
      <c r="D25" s="24" t="s">
        <v>81</v>
      </c>
      <c r="E25" s="21">
        <f>VLOOKUP(D25,[1]Sheet1!$C:$E,3,FALSE)</f>
        <v>200</v>
      </c>
      <c r="F25" s="36"/>
      <c r="G25" s="26">
        <v>180</v>
      </c>
      <c r="H25" s="37"/>
      <c r="I25" s="21">
        <f t="shared" si="0"/>
        <v>-20</v>
      </c>
      <c r="J25" s="36"/>
      <c r="K25" s="28">
        <f t="shared" si="1"/>
        <v>174.6</v>
      </c>
      <c r="L25" s="38"/>
      <c r="M25" s="21"/>
      <c r="N25" s="36"/>
      <c r="O25" s="30">
        <f t="shared" si="2"/>
        <v>0</v>
      </c>
      <c r="P25" s="38"/>
      <c r="Q25" s="39"/>
      <c r="R25" s="40"/>
      <c r="S25" s="28">
        <f t="shared" si="3"/>
        <v>890.6</v>
      </c>
      <c r="T25" s="28">
        <f t="shared" si="4"/>
        <v>-203.4</v>
      </c>
      <c r="U25" s="40"/>
      <c r="V25" s="40"/>
      <c r="W25" s="33">
        <v>1094</v>
      </c>
      <c r="X25" s="36"/>
      <c r="Y25" s="30">
        <v>378</v>
      </c>
      <c r="Z25" s="39"/>
      <c r="AA25" s="26">
        <v>300</v>
      </c>
      <c r="AB25" s="45"/>
      <c r="AC25" s="21">
        <v>110</v>
      </c>
      <c r="AD25" s="21">
        <v>78</v>
      </c>
      <c r="AE25" s="21">
        <v>108</v>
      </c>
      <c r="AF25" s="34">
        <f t="shared" si="6"/>
        <v>0.981818181818182</v>
      </c>
      <c r="AG25" s="36"/>
    </row>
    <row r="26" s="1" customFormat="1" customHeight="1" spans="1:33">
      <c r="A26" s="21"/>
      <c r="B26" s="22"/>
      <c r="C26" s="19" t="s">
        <v>82</v>
      </c>
      <c r="D26" s="24" t="s">
        <v>83</v>
      </c>
      <c r="E26" s="21">
        <f>VLOOKUP(D26,[1]Sheet1!$C:$E,3,FALSE)</f>
        <v>80</v>
      </c>
      <c r="F26" s="21">
        <f>SUM(E26:E28)</f>
        <v>920</v>
      </c>
      <c r="G26" s="26">
        <v>90</v>
      </c>
      <c r="H26" s="26">
        <f>SUM(G26:G28)</f>
        <v>1240</v>
      </c>
      <c r="I26" s="21">
        <f t="shared" si="0"/>
        <v>10</v>
      </c>
      <c r="J26" s="21">
        <f>H26-F26</f>
        <v>320</v>
      </c>
      <c r="K26" s="28">
        <f t="shared" si="1"/>
        <v>87.3</v>
      </c>
      <c r="L26" s="28">
        <f>SUM(K26:K28)</f>
        <v>1202.8</v>
      </c>
      <c r="M26" s="21"/>
      <c r="N26" s="21">
        <v>251</v>
      </c>
      <c r="O26" s="30">
        <f t="shared" si="2"/>
        <v>0</v>
      </c>
      <c r="P26" s="28">
        <f>N26*0.9</f>
        <v>225.9</v>
      </c>
      <c r="Q26" s="30">
        <f>H26+N26</f>
        <v>1491</v>
      </c>
      <c r="R26" s="50">
        <f>L26+P26</f>
        <v>1428.7</v>
      </c>
      <c r="S26" s="28">
        <f t="shared" si="3"/>
        <v>304.3</v>
      </c>
      <c r="T26" s="28">
        <f t="shared" si="4"/>
        <v>-30.7</v>
      </c>
      <c r="U26" s="50">
        <f>SUM(S26:S28)</f>
        <v>3889.66</v>
      </c>
      <c r="V26" s="50">
        <f>SUM(T26:T28)</f>
        <v>679.66</v>
      </c>
      <c r="W26" s="33">
        <v>335</v>
      </c>
      <c r="X26" s="21">
        <v>3210</v>
      </c>
      <c r="Y26" s="30">
        <v>118</v>
      </c>
      <c r="Z26" s="30">
        <v>739</v>
      </c>
      <c r="AA26" s="26">
        <v>80</v>
      </c>
      <c r="AB26" s="25">
        <f>SUM(AA26:AA28)</f>
        <v>1100</v>
      </c>
      <c r="AC26" s="21">
        <v>86</v>
      </c>
      <c r="AD26" s="21"/>
      <c r="AE26" s="21">
        <v>83</v>
      </c>
      <c r="AF26" s="34">
        <f t="shared" si="6"/>
        <v>0.965116279069767</v>
      </c>
      <c r="AG26" s="21">
        <f>SUM(AC26:AC28)</f>
        <v>1102</v>
      </c>
    </row>
    <row r="27" s="1" customFormat="1" ht="28" customHeight="1" spans="1:33">
      <c r="A27" s="21"/>
      <c r="B27" s="22"/>
      <c r="C27" s="19"/>
      <c r="D27" s="24" t="s">
        <v>86</v>
      </c>
      <c r="E27" s="21">
        <f>VLOOKUP(D27,[1]Sheet1!$C:$E,3,FALSE)</f>
        <v>80</v>
      </c>
      <c r="F27" s="21"/>
      <c r="G27" s="26">
        <v>60</v>
      </c>
      <c r="H27" s="26"/>
      <c r="I27" s="21">
        <f t="shared" si="0"/>
        <v>-20</v>
      </c>
      <c r="J27" s="21"/>
      <c r="K27" s="28">
        <f t="shared" si="1"/>
        <v>58.2</v>
      </c>
      <c r="L27" s="28"/>
      <c r="M27" s="21"/>
      <c r="N27" s="21"/>
      <c r="O27" s="30">
        <f t="shared" si="2"/>
        <v>0</v>
      </c>
      <c r="P27" s="28"/>
      <c r="Q27" s="30"/>
      <c r="R27" s="50"/>
      <c r="S27" s="28">
        <f t="shared" si="3"/>
        <v>269.2</v>
      </c>
      <c r="T27" s="28">
        <f t="shared" si="4"/>
        <v>-29.8</v>
      </c>
      <c r="U27" s="50"/>
      <c r="V27" s="50"/>
      <c r="W27" s="33">
        <v>299</v>
      </c>
      <c r="X27" s="21"/>
      <c r="Y27" s="30">
        <v>88</v>
      </c>
      <c r="Z27" s="30"/>
      <c r="AA27" s="26">
        <v>80</v>
      </c>
      <c r="AB27" s="36"/>
      <c r="AC27" s="21">
        <v>72</v>
      </c>
      <c r="AD27" s="21"/>
      <c r="AE27" s="21">
        <v>68</v>
      </c>
      <c r="AF27" s="34">
        <f t="shared" si="6"/>
        <v>0.944444444444444</v>
      </c>
      <c r="AG27" s="21"/>
    </row>
    <row r="28" s="1" customFormat="1" customHeight="1" spans="1:33">
      <c r="A28" s="21"/>
      <c r="B28" s="22"/>
      <c r="C28" s="19"/>
      <c r="D28" s="43" t="s">
        <v>85</v>
      </c>
      <c r="E28" s="21">
        <f>VLOOKUP(D28,[1]Sheet1!$C:$E,3,FALSE)</f>
        <v>760</v>
      </c>
      <c r="F28" s="21"/>
      <c r="G28" s="26">
        <v>1090</v>
      </c>
      <c r="H28" s="26"/>
      <c r="I28" s="21">
        <f t="shared" si="0"/>
        <v>330</v>
      </c>
      <c r="J28" s="21"/>
      <c r="K28" s="28">
        <f t="shared" si="1"/>
        <v>1057.3</v>
      </c>
      <c r="L28" s="28"/>
      <c r="M28" s="21">
        <v>251</v>
      </c>
      <c r="N28" s="21"/>
      <c r="O28" s="30">
        <f t="shared" si="2"/>
        <v>215.86</v>
      </c>
      <c r="P28" s="28"/>
      <c r="Q28" s="30"/>
      <c r="R28" s="50"/>
      <c r="S28" s="28">
        <f t="shared" si="3"/>
        <v>3316.16</v>
      </c>
      <c r="T28" s="28">
        <f t="shared" si="4"/>
        <v>740.16</v>
      </c>
      <c r="U28" s="50"/>
      <c r="V28" s="50"/>
      <c r="W28" s="33">
        <v>2576</v>
      </c>
      <c r="X28" s="21"/>
      <c r="Y28" s="30">
        <v>533</v>
      </c>
      <c r="Z28" s="30"/>
      <c r="AA28" s="26">
        <v>940</v>
      </c>
      <c r="AB28" s="45"/>
      <c r="AC28" s="21">
        <v>944</v>
      </c>
      <c r="AD28" s="21"/>
      <c r="AE28" s="21">
        <v>926</v>
      </c>
      <c r="AF28" s="34">
        <f t="shared" si="6"/>
        <v>0.980932203389831</v>
      </c>
      <c r="AG28" s="21"/>
    </row>
    <row r="29" s="6" customFormat="1" customHeight="1" spans="1:33">
      <c r="A29" s="21"/>
      <c r="B29" s="22"/>
      <c r="C29" s="19" t="s">
        <v>87</v>
      </c>
      <c r="D29" s="24" t="s">
        <v>88</v>
      </c>
      <c r="E29" s="21">
        <f>VLOOKUP(D29,[1]Sheet1!$C:$E,3,FALSE)</f>
        <v>120</v>
      </c>
      <c r="F29" s="21">
        <f>SUM(E29:E38)</f>
        <v>1380</v>
      </c>
      <c r="G29" s="26">
        <v>200</v>
      </c>
      <c r="H29" s="51">
        <f>SUM(G29:G38)</f>
        <v>1300</v>
      </c>
      <c r="I29" s="21">
        <f t="shared" si="0"/>
        <v>80</v>
      </c>
      <c r="J29" s="21">
        <f>H29-F29</f>
        <v>-80</v>
      </c>
      <c r="K29" s="28">
        <f t="shared" si="1"/>
        <v>194</v>
      </c>
      <c r="L29" s="28">
        <f>SUM(K29:K38)</f>
        <v>1261</v>
      </c>
      <c r="M29" s="21">
        <v>120</v>
      </c>
      <c r="N29" s="21">
        <v>1230</v>
      </c>
      <c r="O29" s="30">
        <f t="shared" si="2"/>
        <v>103.2</v>
      </c>
      <c r="P29" s="28">
        <f>N29*0.9</f>
        <v>1107</v>
      </c>
      <c r="Q29" s="30">
        <f>H29+N29</f>
        <v>2530</v>
      </c>
      <c r="R29" s="50">
        <f>L29+P29</f>
        <v>2368</v>
      </c>
      <c r="S29" s="28">
        <f t="shared" si="3"/>
        <v>860.2</v>
      </c>
      <c r="T29" s="28">
        <f t="shared" si="4"/>
        <v>297.2</v>
      </c>
      <c r="U29" s="50">
        <f>SUM(S29:S38)</f>
        <v>6815.8</v>
      </c>
      <c r="V29" s="50">
        <f>SUM(T29:T38)</f>
        <v>929.8</v>
      </c>
      <c r="W29" s="33">
        <v>563</v>
      </c>
      <c r="X29" s="21">
        <v>5886</v>
      </c>
      <c r="Y29" s="30"/>
      <c r="Z29" s="30">
        <v>1390</v>
      </c>
      <c r="AA29" s="26">
        <v>180</v>
      </c>
      <c r="AB29" s="21">
        <f>SUM(AA29:AA38)</f>
        <v>1340</v>
      </c>
      <c r="AC29" s="21">
        <v>203</v>
      </c>
      <c r="AD29" s="21">
        <v>186</v>
      </c>
      <c r="AE29" s="21">
        <v>193</v>
      </c>
      <c r="AF29" s="34">
        <f t="shared" si="6"/>
        <v>0.950738916256158</v>
      </c>
      <c r="AG29" s="21">
        <f>SUM(AC29:AC38)</f>
        <v>1290</v>
      </c>
    </row>
    <row r="30" s="6" customFormat="1" customHeight="1" spans="1:33">
      <c r="A30" s="21"/>
      <c r="B30" s="22"/>
      <c r="C30" s="19"/>
      <c r="D30" s="24" t="s">
        <v>90</v>
      </c>
      <c r="E30" s="21">
        <f>VLOOKUP(D30,[1]Sheet1!$C:$E,3,FALSE)</f>
        <v>180</v>
      </c>
      <c r="F30" s="21"/>
      <c r="G30" s="26">
        <v>240</v>
      </c>
      <c r="H30" s="51"/>
      <c r="I30" s="21">
        <f t="shared" si="0"/>
        <v>60</v>
      </c>
      <c r="J30" s="21"/>
      <c r="K30" s="28">
        <f t="shared" si="1"/>
        <v>232.8</v>
      </c>
      <c r="L30" s="28"/>
      <c r="M30" s="21">
        <v>240</v>
      </c>
      <c r="N30" s="21"/>
      <c r="O30" s="30">
        <f t="shared" si="2"/>
        <v>206.4</v>
      </c>
      <c r="P30" s="28"/>
      <c r="Q30" s="30"/>
      <c r="R30" s="50"/>
      <c r="S30" s="28">
        <f t="shared" si="3"/>
        <v>1233.2</v>
      </c>
      <c r="T30" s="28">
        <f t="shared" si="4"/>
        <v>166.2</v>
      </c>
      <c r="U30" s="50"/>
      <c r="V30" s="50"/>
      <c r="W30" s="33">
        <v>1067</v>
      </c>
      <c r="X30" s="21"/>
      <c r="Y30" s="30">
        <v>273</v>
      </c>
      <c r="Z30" s="30"/>
      <c r="AA30" s="26">
        <v>180</v>
      </c>
      <c r="AB30" s="21"/>
      <c r="AC30" s="21">
        <v>302</v>
      </c>
      <c r="AD30" s="21">
        <v>180</v>
      </c>
      <c r="AE30" s="21">
        <v>291</v>
      </c>
      <c r="AF30" s="34">
        <f t="shared" si="6"/>
        <v>0.963576158940397</v>
      </c>
      <c r="AG30" s="21"/>
    </row>
    <row r="31" s="6" customFormat="1" customHeight="1" spans="1:33">
      <c r="A31" s="21"/>
      <c r="B31" s="22"/>
      <c r="C31" s="19"/>
      <c r="D31" s="24" t="s">
        <v>91</v>
      </c>
      <c r="E31" s="21">
        <f>VLOOKUP(D31,[1]Sheet1!$C:$E,3,FALSE)</f>
        <v>120</v>
      </c>
      <c r="F31" s="21"/>
      <c r="G31" s="26">
        <v>120</v>
      </c>
      <c r="H31" s="51"/>
      <c r="I31" s="21">
        <f t="shared" si="0"/>
        <v>0</v>
      </c>
      <c r="J31" s="21"/>
      <c r="K31" s="28">
        <f t="shared" si="1"/>
        <v>116.4</v>
      </c>
      <c r="L31" s="28"/>
      <c r="M31" s="21">
        <v>60</v>
      </c>
      <c r="N31" s="21"/>
      <c r="O31" s="30">
        <f t="shared" si="2"/>
        <v>51.6</v>
      </c>
      <c r="P31" s="28"/>
      <c r="Q31" s="30"/>
      <c r="R31" s="50"/>
      <c r="S31" s="28">
        <f t="shared" si="3"/>
        <v>455</v>
      </c>
      <c r="T31" s="28">
        <f t="shared" si="4"/>
        <v>3</v>
      </c>
      <c r="U31" s="50"/>
      <c r="V31" s="50"/>
      <c r="W31" s="33">
        <v>452</v>
      </c>
      <c r="X31" s="21"/>
      <c r="Y31" s="30">
        <v>165</v>
      </c>
      <c r="Z31" s="30"/>
      <c r="AA31" s="26">
        <v>120</v>
      </c>
      <c r="AB31" s="21"/>
      <c r="AC31" s="21">
        <v>79</v>
      </c>
      <c r="AD31" s="21">
        <v>42</v>
      </c>
      <c r="AE31" s="21">
        <v>73</v>
      </c>
      <c r="AF31" s="34">
        <f t="shared" si="6"/>
        <v>0.924050632911392</v>
      </c>
      <c r="AG31" s="21"/>
    </row>
    <row r="32" s="6" customFormat="1" customHeight="1" spans="1:33">
      <c r="A32" s="21"/>
      <c r="B32" s="22"/>
      <c r="C32" s="19"/>
      <c r="D32" s="24" t="s">
        <v>92</v>
      </c>
      <c r="E32" s="21">
        <f>VLOOKUP(D32,[1]Sheet1!$C:$E,3,FALSE)</f>
        <v>120</v>
      </c>
      <c r="F32" s="21"/>
      <c r="G32" s="26">
        <v>60</v>
      </c>
      <c r="H32" s="51"/>
      <c r="I32" s="21">
        <f t="shared" si="0"/>
        <v>-60</v>
      </c>
      <c r="J32" s="21"/>
      <c r="K32" s="28">
        <f t="shared" si="1"/>
        <v>58.2</v>
      </c>
      <c r="L32" s="28"/>
      <c r="M32" s="21">
        <v>60</v>
      </c>
      <c r="N32" s="21"/>
      <c r="O32" s="30">
        <f t="shared" si="2"/>
        <v>51.6</v>
      </c>
      <c r="P32" s="28"/>
      <c r="Q32" s="30"/>
      <c r="R32" s="50"/>
      <c r="S32" s="28">
        <f t="shared" si="3"/>
        <v>428.8</v>
      </c>
      <c r="T32" s="28">
        <f t="shared" si="4"/>
        <v>109.8</v>
      </c>
      <c r="U32" s="50"/>
      <c r="V32" s="50"/>
      <c r="W32" s="33">
        <v>319</v>
      </c>
      <c r="X32" s="21"/>
      <c r="Y32" s="30"/>
      <c r="Z32" s="30"/>
      <c r="AA32" s="26">
        <v>120</v>
      </c>
      <c r="AB32" s="21"/>
      <c r="AC32" s="21">
        <v>51</v>
      </c>
      <c r="AD32" s="21">
        <v>19</v>
      </c>
      <c r="AE32" s="21">
        <v>49</v>
      </c>
      <c r="AF32" s="34">
        <f t="shared" si="6"/>
        <v>0.96078431372549</v>
      </c>
      <c r="AG32" s="21"/>
    </row>
    <row r="33" s="6" customFormat="1" customHeight="1" spans="1:33">
      <c r="A33" s="21"/>
      <c r="B33" s="22"/>
      <c r="C33" s="19"/>
      <c r="D33" s="24" t="s">
        <v>93</v>
      </c>
      <c r="E33" s="21">
        <f>VLOOKUP(D33,[1]Sheet1!$C:$E,3,FALSE)</f>
        <v>180</v>
      </c>
      <c r="F33" s="21"/>
      <c r="G33" s="26">
        <v>60</v>
      </c>
      <c r="H33" s="51"/>
      <c r="I33" s="21">
        <f t="shared" si="0"/>
        <v>-120</v>
      </c>
      <c r="J33" s="21"/>
      <c r="K33" s="28">
        <f t="shared" si="1"/>
        <v>58.2</v>
      </c>
      <c r="L33" s="28"/>
      <c r="M33" s="21">
        <v>120</v>
      </c>
      <c r="N33" s="21"/>
      <c r="O33" s="30">
        <f t="shared" si="2"/>
        <v>103.2</v>
      </c>
      <c r="P33" s="28"/>
      <c r="Q33" s="30"/>
      <c r="R33" s="50"/>
      <c r="S33" s="28">
        <f t="shared" si="3"/>
        <v>630.4</v>
      </c>
      <c r="T33" s="28">
        <f t="shared" si="4"/>
        <v>-95.6</v>
      </c>
      <c r="U33" s="50"/>
      <c r="V33" s="50"/>
      <c r="W33" s="33">
        <v>726</v>
      </c>
      <c r="X33" s="21"/>
      <c r="Y33" s="30">
        <v>257</v>
      </c>
      <c r="Z33" s="30"/>
      <c r="AA33" s="26">
        <v>120</v>
      </c>
      <c r="AB33" s="21"/>
      <c r="AC33" s="21">
        <v>60</v>
      </c>
      <c r="AD33" s="21">
        <v>27</v>
      </c>
      <c r="AE33" s="21">
        <v>57</v>
      </c>
      <c r="AF33" s="34">
        <f t="shared" si="6"/>
        <v>0.95</v>
      </c>
      <c r="AG33" s="21"/>
    </row>
    <row r="34" s="6" customFormat="1" customHeight="1" spans="1:33">
      <c r="A34" s="21"/>
      <c r="B34" s="22"/>
      <c r="C34" s="19"/>
      <c r="D34" s="24" t="s">
        <v>95</v>
      </c>
      <c r="E34" s="21">
        <f>VLOOKUP(D34,[1]Sheet1!$C:$E,3,FALSE)</f>
        <v>180</v>
      </c>
      <c r="F34" s="21"/>
      <c r="G34" s="26">
        <v>120</v>
      </c>
      <c r="H34" s="51"/>
      <c r="I34" s="21">
        <f t="shared" si="0"/>
        <v>-60</v>
      </c>
      <c r="J34" s="21"/>
      <c r="K34" s="28">
        <f t="shared" si="1"/>
        <v>116.4</v>
      </c>
      <c r="L34" s="28"/>
      <c r="M34" s="21">
        <v>120</v>
      </c>
      <c r="N34" s="21"/>
      <c r="O34" s="30">
        <f t="shared" si="2"/>
        <v>103.2</v>
      </c>
      <c r="P34" s="28"/>
      <c r="Q34" s="30"/>
      <c r="R34" s="50"/>
      <c r="S34" s="28">
        <f t="shared" si="3"/>
        <v>838.6</v>
      </c>
      <c r="T34" s="28">
        <f t="shared" si="4"/>
        <v>-11.4000000000001</v>
      </c>
      <c r="U34" s="50"/>
      <c r="V34" s="50"/>
      <c r="W34" s="33">
        <v>850</v>
      </c>
      <c r="X34" s="21"/>
      <c r="Y34" s="30">
        <v>231</v>
      </c>
      <c r="Z34" s="30"/>
      <c r="AA34" s="26">
        <v>180</v>
      </c>
      <c r="AB34" s="21"/>
      <c r="AC34" s="21">
        <v>167</v>
      </c>
      <c r="AD34" s="21">
        <v>84</v>
      </c>
      <c r="AE34" s="21">
        <v>162</v>
      </c>
      <c r="AF34" s="34">
        <f t="shared" si="6"/>
        <v>0.970059880239521</v>
      </c>
      <c r="AG34" s="21"/>
    </row>
    <row r="35" s="6" customFormat="1" ht="29" customHeight="1" spans="1:33">
      <c r="A35" s="21"/>
      <c r="B35" s="22"/>
      <c r="C35" s="19"/>
      <c r="D35" s="24" t="s">
        <v>94</v>
      </c>
      <c r="E35" s="21">
        <f>VLOOKUP(D35,[1]Sheet1!$C:$E,3,FALSE)</f>
        <v>120</v>
      </c>
      <c r="F35" s="21"/>
      <c r="G35" s="26">
        <v>120</v>
      </c>
      <c r="H35" s="51"/>
      <c r="I35" s="21">
        <f t="shared" si="0"/>
        <v>0</v>
      </c>
      <c r="J35" s="21"/>
      <c r="K35" s="28">
        <f t="shared" si="1"/>
        <v>116.4</v>
      </c>
      <c r="L35" s="28"/>
      <c r="M35" s="21">
        <v>60</v>
      </c>
      <c r="N35" s="21"/>
      <c r="O35" s="30">
        <f t="shared" si="2"/>
        <v>51.6</v>
      </c>
      <c r="P35" s="28"/>
      <c r="Q35" s="30"/>
      <c r="R35" s="50"/>
      <c r="S35" s="28">
        <f t="shared" si="3"/>
        <v>381</v>
      </c>
      <c r="T35" s="28">
        <f t="shared" si="4"/>
        <v>168</v>
      </c>
      <c r="U35" s="50"/>
      <c r="V35" s="50"/>
      <c r="W35" s="33">
        <v>213</v>
      </c>
      <c r="X35" s="21"/>
      <c r="Y35" s="30"/>
      <c r="Z35" s="30"/>
      <c r="AA35" s="26">
        <v>120</v>
      </c>
      <c r="AB35" s="21"/>
      <c r="AC35" s="21">
        <v>98</v>
      </c>
      <c r="AD35" s="21">
        <v>48</v>
      </c>
      <c r="AE35" s="21">
        <v>93</v>
      </c>
      <c r="AF35" s="34">
        <f t="shared" si="6"/>
        <v>0.948979591836735</v>
      </c>
      <c r="AG35" s="21"/>
    </row>
    <row r="36" s="6" customFormat="1" customHeight="1" spans="1:33">
      <c r="A36" s="21"/>
      <c r="B36" s="22"/>
      <c r="C36" s="19"/>
      <c r="D36" s="41" t="s">
        <v>179</v>
      </c>
      <c r="E36" s="21">
        <v>0</v>
      </c>
      <c r="F36" s="21"/>
      <c r="G36" s="26">
        <v>0</v>
      </c>
      <c r="H36" s="51"/>
      <c r="I36" s="21">
        <f t="shared" si="0"/>
        <v>0</v>
      </c>
      <c r="J36" s="21"/>
      <c r="K36" s="28">
        <f t="shared" si="1"/>
        <v>0</v>
      </c>
      <c r="L36" s="28"/>
      <c r="M36" s="21"/>
      <c r="N36" s="21"/>
      <c r="O36" s="30">
        <f t="shared" si="2"/>
        <v>0</v>
      </c>
      <c r="P36" s="28"/>
      <c r="Q36" s="30"/>
      <c r="R36" s="50"/>
      <c r="S36" s="28">
        <f t="shared" si="3"/>
        <v>119</v>
      </c>
      <c r="T36" s="28">
        <f t="shared" si="4"/>
        <v>-54</v>
      </c>
      <c r="U36" s="50"/>
      <c r="V36" s="50"/>
      <c r="W36" s="33">
        <v>173</v>
      </c>
      <c r="X36" s="21"/>
      <c r="Y36" s="30">
        <v>54</v>
      </c>
      <c r="Z36" s="30"/>
      <c r="AA36" s="26">
        <v>60</v>
      </c>
      <c r="AB36" s="21"/>
      <c r="AC36" s="21">
        <v>37</v>
      </c>
      <c r="AD36" s="21">
        <v>25</v>
      </c>
      <c r="AE36" s="21">
        <v>35</v>
      </c>
      <c r="AF36" s="34">
        <f t="shared" si="6"/>
        <v>0.945945945945946</v>
      </c>
      <c r="AG36" s="21"/>
    </row>
    <row r="37" s="6" customFormat="1" customHeight="1" spans="1:33">
      <c r="A37" s="21"/>
      <c r="B37" s="22"/>
      <c r="C37" s="19"/>
      <c r="D37" s="24" t="s">
        <v>96</v>
      </c>
      <c r="E37" s="21">
        <f>VLOOKUP(D37,[1]Sheet1!$C:$E,3,FALSE)</f>
        <v>240</v>
      </c>
      <c r="F37" s="21"/>
      <c r="G37" s="26">
        <v>260</v>
      </c>
      <c r="H37" s="51"/>
      <c r="I37" s="21">
        <f t="shared" si="0"/>
        <v>20</v>
      </c>
      <c r="J37" s="21"/>
      <c r="K37" s="28">
        <f t="shared" si="1"/>
        <v>252.2</v>
      </c>
      <c r="L37" s="28"/>
      <c r="M37" s="21">
        <v>450</v>
      </c>
      <c r="N37" s="21"/>
      <c r="O37" s="30">
        <f t="shared" si="2"/>
        <v>387</v>
      </c>
      <c r="P37" s="28"/>
      <c r="Q37" s="30"/>
      <c r="R37" s="50"/>
      <c r="S37" s="28">
        <f t="shared" si="3"/>
        <v>1753.2</v>
      </c>
      <c r="T37" s="28">
        <f t="shared" si="4"/>
        <v>230.2</v>
      </c>
      <c r="U37" s="50"/>
      <c r="V37" s="50"/>
      <c r="W37" s="33">
        <v>1523</v>
      </c>
      <c r="X37" s="21"/>
      <c r="Y37" s="30">
        <v>409</v>
      </c>
      <c r="Z37" s="30"/>
      <c r="AA37" s="26">
        <v>260</v>
      </c>
      <c r="AB37" s="21"/>
      <c r="AC37" s="21">
        <v>293</v>
      </c>
      <c r="AD37" s="21">
        <v>258</v>
      </c>
      <c r="AE37" s="21">
        <v>287</v>
      </c>
      <c r="AF37" s="34">
        <f t="shared" si="6"/>
        <v>0.979522184300341</v>
      </c>
      <c r="AG37" s="21"/>
    </row>
    <row r="38" s="6" customFormat="1" customHeight="1" spans="1:33">
      <c r="A38" s="21"/>
      <c r="B38" s="22"/>
      <c r="C38" s="19"/>
      <c r="D38" s="52" t="s">
        <v>97</v>
      </c>
      <c r="E38" s="21">
        <v>120</v>
      </c>
      <c r="F38" s="21"/>
      <c r="G38" s="26">
        <v>120</v>
      </c>
      <c r="H38" s="51"/>
      <c r="I38" s="21">
        <f t="shared" si="0"/>
        <v>0</v>
      </c>
      <c r="J38" s="21"/>
      <c r="K38" s="28">
        <f t="shared" si="1"/>
        <v>116.4</v>
      </c>
      <c r="L38" s="28"/>
      <c r="M38" s="21"/>
      <c r="N38" s="21"/>
      <c r="O38" s="30">
        <f t="shared" si="2"/>
        <v>0</v>
      </c>
      <c r="P38" s="28"/>
      <c r="Q38" s="30"/>
      <c r="R38" s="50"/>
      <c r="S38" s="28">
        <f t="shared" si="3"/>
        <v>116.4</v>
      </c>
      <c r="T38" s="28">
        <f t="shared" si="4"/>
        <v>116.4</v>
      </c>
      <c r="U38" s="50"/>
      <c r="V38" s="50"/>
      <c r="W38" s="33"/>
      <c r="X38" s="21"/>
      <c r="Y38" s="30"/>
      <c r="Z38" s="30"/>
      <c r="AA38" s="26">
        <v>0</v>
      </c>
      <c r="AB38" s="21"/>
      <c r="AC38" s="21"/>
      <c r="AD38" s="21" t="s">
        <v>238</v>
      </c>
      <c r="AE38" s="21"/>
      <c r="AF38" s="34"/>
      <c r="AG38" s="21"/>
    </row>
    <row r="39" s="6" customFormat="1" ht="25" customHeight="1" spans="1:33">
      <c r="A39" s="21"/>
      <c r="B39" s="22"/>
      <c r="C39" s="53" t="s">
        <v>240</v>
      </c>
      <c r="D39" s="54" t="s">
        <v>99</v>
      </c>
      <c r="E39" s="55">
        <v>100</v>
      </c>
      <c r="F39" s="45">
        <v>1060</v>
      </c>
      <c r="G39" s="46">
        <v>120</v>
      </c>
      <c r="H39" s="37">
        <f>SUM(G39:G47)</f>
        <v>870</v>
      </c>
      <c r="I39" s="45">
        <f t="shared" si="0"/>
        <v>20</v>
      </c>
      <c r="J39" s="36">
        <f>H39-F39</f>
        <v>-190</v>
      </c>
      <c r="K39" s="47">
        <f t="shared" si="1"/>
        <v>116.4</v>
      </c>
      <c r="L39" s="38">
        <f>SUM(K39:K47)</f>
        <v>843.9</v>
      </c>
      <c r="M39" s="45"/>
      <c r="N39" s="36">
        <v>600</v>
      </c>
      <c r="O39" s="48"/>
      <c r="P39" s="38">
        <f>N39*0.9</f>
        <v>540</v>
      </c>
      <c r="Q39" s="39">
        <v>600</v>
      </c>
      <c r="R39" s="40">
        <f>L43+P43</f>
        <v>0</v>
      </c>
      <c r="S39" s="47">
        <f t="shared" si="3"/>
        <v>116.4</v>
      </c>
      <c r="T39" s="47">
        <f t="shared" si="4"/>
        <v>116.4</v>
      </c>
      <c r="U39" s="40">
        <f>SUM(S39:S47)</f>
        <v>3881.9</v>
      </c>
      <c r="V39" s="40">
        <f>SUM(T39:T47)</f>
        <v>290.9</v>
      </c>
      <c r="W39" s="56"/>
      <c r="X39" s="36">
        <v>3591</v>
      </c>
      <c r="Y39" s="48"/>
      <c r="Z39" s="39"/>
      <c r="AA39" s="46">
        <v>0</v>
      </c>
      <c r="AB39" s="36">
        <f>SUM(AA39:AA47)</f>
        <v>900</v>
      </c>
      <c r="AC39" s="45"/>
      <c r="AD39" s="45" t="s">
        <v>238</v>
      </c>
      <c r="AE39" s="45"/>
      <c r="AF39" s="57"/>
      <c r="AG39" s="36">
        <f>SUM(AC39:AC47)</f>
        <v>735</v>
      </c>
    </row>
    <row r="40" s="1" customFormat="1" ht="29" customHeight="1" spans="1:33">
      <c r="A40" s="21"/>
      <c r="B40" s="58" t="s">
        <v>241</v>
      </c>
      <c r="C40" s="23" t="s">
        <v>240</v>
      </c>
      <c r="D40" s="59" t="s">
        <v>107</v>
      </c>
      <c r="E40" s="21">
        <f>VLOOKUP(D40,[1]Sheet1!$C:$E,3,FALSE)</f>
        <v>60</v>
      </c>
      <c r="F40" s="21"/>
      <c r="G40" s="26">
        <v>50</v>
      </c>
      <c r="H40" s="37"/>
      <c r="I40" s="21">
        <f t="shared" si="0"/>
        <v>-10</v>
      </c>
      <c r="J40" s="36"/>
      <c r="K40" s="28">
        <f t="shared" si="1"/>
        <v>48.5</v>
      </c>
      <c r="L40" s="38"/>
      <c r="M40" s="21">
        <v>60</v>
      </c>
      <c r="N40" s="36"/>
      <c r="O40" s="30">
        <f t="shared" ref="O40:O54" si="7">M40*0.86</f>
        <v>51.6</v>
      </c>
      <c r="P40" s="38"/>
      <c r="Q40" s="39"/>
      <c r="R40" s="40"/>
      <c r="S40" s="28">
        <f t="shared" si="3"/>
        <v>293.1</v>
      </c>
      <c r="T40" s="28">
        <f t="shared" si="4"/>
        <v>2.10000000000002</v>
      </c>
      <c r="U40" s="40"/>
      <c r="V40" s="40"/>
      <c r="W40" s="33">
        <v>291</v>
      </c>
      <c r="X40" s="36"/>
      <c r="Y40" s="30">
        <v>98</v>
      </c>
      <c r="Z40" s="31">
        <v>1069</v>
      </c>
      <c r="AA40" s="26">
        <v>60</v>
      </c>
      <c r="AB40" s="36"/>
      <c r="AC40" s="21">
        <v>59</v>
      </c>
      <c r="AD40" s="21">
        <v>22</v>
      </c>
      <c r="AE40" s="21">
        <v>53</v>
      </c>
      <c r="AF40" s="34">
        <f t="shared" ref="AF40:AF46" si="8">AE40/AC40</f>
        <v>0.898305084745763</v>
      </c>
      <c r="AG40" s="36"/>
    </row>
    <row r="41" s="1" customFormat="1" ht="29" customHeight="1" spans="1:33">
      <c r="A41" s="21"/>
      <c r="B41" s="58"/>
      <c r="C41" s="35"/>
      <c r="D41" s="59" t="s">
        <v>110</v>
      </c>
      <c r="E41" s="21">
        <f>VLOOKUP(D41,[1]Sheet1!$C:$E,3,FALSE)</f>
        <v>150</v>
      </c>
      <c r="F41" s="21"/>
      <c r="G41" s="26">
        <v>120</v>
      </c>
      <c r="H41" s="37"/>
      <c r="I41" s="21">
        <f t="shared" si="0"/>
        <v>-30</v>
      </c>
      <c r="J41" s="36"/>
      <c r="K41" s="28">
        <f t="shared" si="1"/>
        <v>116.4</v>
      </c>
      <c r="L41" s="38"/>
      <c r="M41" s="21">
        <v>120</v>
      </c>
      <c r="N41" s="36"/>
      <c r="O41" s="30">
        <f t="shared" si="7"/>
        <v>103.2</v>
      </c>
      <c r="P41" s="38"/>
      <c r="Q41" s="39"/>
      <c r="R41" s="40"/>
      <c r="S41" s="28">
        <f t="shared" si="3"/>
        <v>600.6</v>
      </c>
      <c r="T41" s="28">
        <f t="shared" si="4"/>
        <v>97.6</v>
      </c>
      <c r="U41" s="40"/>
      <c r="V41" s="40"/>
      <c r="W41" s="33">
        <v>503</v>
      </c>
      <c r="X41" s="36"/>
      <c r="Y41" s="30">
        <v>122</v>
      </c>
      <c r="Z41" s="39"/>
      <c r="AA41" s="26">
        <v>120</v>
      </c>
      <c r="AB41" s="36"/>
      <c r="AC41" s="21">
        <v>127</v>
      </c>
      <c r="AD41" s="21">
        <v>52</v>
      </c>
      <c r="AE41" s="21">
        <v>122</v>
      </c>
      <c r="AF41" s="34">
        <f t="shared" si="8"/>
        <v>0.960629921259842</v>
      </c>
      <c r="AG41" s="36"/>
    </row>
    <row r="42" s="1" customFormat="1" ht="29" customHeight="1" spans="1:33">
      <c r="A42" s="21"/>
      <c r="B42" s="58"/>
      <c r="C42" s="35"/>
      <c r="D42" s="59" t="s">
        <v>109</v>
      </c>
      <c r="E42" s="21">
        <f>VLOOKUP(D42,[1]Sheet1!$C:$E,3,FALSE)</f>
        <v>210</v>
      </c>
      <c r="F42" s="21"/>
      <c r="G42" s="26">
        <v>240</v>
      </c>
      <c r="H42" s="37"/>
      <c r="I42" s="21">
        <f t="shared" si="0"/>
        <v>30</v>
      </c>
      <c r="J42" s="36"/>
      <c r="K42" s="28">
        <f t="shared" si="1"/>
        <v>232.8</v>
      </c>
      <c r="L42" s="38"/>
      <c r="M42" s="21">
        <v>120</v>
      </c>
      <c r="N42" s="36"/>
      <c r="O42" s="30">
        <f t="shared" si="7"/>
        <v>103.2</v>
      </c>
      <c r="P42" s="38"/>
      <c r="Q42" s="39"/>
      <c r="R42" s="40"/>
      <c r="S42" s="28">
        <f t="shared" si="3"/>
        <v>1062</v>
      </c>
      <c r="T42" s="28">
        <f t="shared" si="4"/>
        <v>107</v>
      </c>
      <c r="U42" s="40"/>
      <c r="V42" s="40"/>
      <c r="W42" s="33">
        <v>955</v>
      </c>
      <c r="X42" s="36"/>
      <c r="Y42" s="30">
        <v>229</v>
      </c>
      <c r="Z42" s="39"/>
      <c r="AA42" s="26">
        <v>180</v>
      </c>
      <c r="AB42" s="36"/>
      <c r="AC42" s="21">
        <v>352</v>
      </c>
      <c r="AD42" s="21">
        <v>354</v>
      </c>
      <c r="AE42" s="21">
        <v>341</v>
      </c>
      <c r="AF42" s="34">
        <f t="shared" si="8"/>
        <v>0.96875</v>
      </c>
      <c r="AG42" s="36"/>
    </row>
    <row r="43" s="1" customFormat="1" ht="29" customHeight="1" spans="1:33">
      <c r="A43" s="21"/>
      <c r="B43" s="58"/>
      <c r="C43" s="35"/>
      <c r="D43" s="59" t="s">
        <v>102</v>
      </c>
      <c r="E43" s="21">
        <f>VLOOKUP(D43,[1]Sheet1!$C:$E,3,FALSE)</f>
        <v>80</v>
      </c>
      <c r="F43" s="21"/>
      <c r="G43" s="26">
        <v>50</v>
      </c>
      <c r="H43" s="37"/>
      <c r="I43" s="21">
        <f t="shared" si="0"/>
        <v>-30</v>
      </c>
      <c r="J43" s="36"/>
      <c r="K43" s="28">
        <f t="shared" si="1"/>
        <v>48.5</v>
      </c>
      <c r="L43" s="38"/>
      <c r="M43" s="21">
        <v>120</v>
      </c>
      <c r="N43" s="36"/>
      <c r="O43" s="30">
        <f t="shared" si="7"/>
        <v>103.2</v>
      </c>
      <c r="P43" s="38"/>
      <c r="Q43" s="39"/>
      <c r="R43" s="40"/>
      <c r="S43" s="28">
        <f t="shared" si="3"/>
        <v>658.7</v>
      </c>
      <c r="T43" s="28">
        <f t="shared" si="4"/>
        <v>-99.3</v>
      </c>
      <c r="U43" s="40"/>
      <c r="V43" s="40"/>
      <c r="W43" s="33">
        <v>758</v>
      </c>
      <c r="X43" s="36"/>
      <c r="Y43" s="30">
        <v>251</v>
      </c>
      <c r="Z43" s="39"/>
      <c r="AA43" s="26">
        <v>120</v>
      </c>
      <c r="AB43" s="36"/>
      <c r="AC43" s="21">
        <v>26</v>
      </c>
      <c r="AD43" s="21">
        <v>18</v>
      </c>
      <c r="AE43" s="21">
        <v>24</v>
      </c>
      <c r="AF43" s="34">
        <f t="shared" si="8"/>
        <v>0.923076923076923</v>
      </c>
      <c r="AG43" s="36"/>
    </row>
    <row r="44" s="1" customFormat="1" ht="29" customHeight="1" spans="1:33">
      <c r="A44" s="21"/>
      <c r="B44" s="58"/>
      <c r="C44" s="35"/>
      <c r="D44" s="59" t="s">
        <v>104</v>
      </c>
      <c r="E44" s="21">
        <f>VLOOKUP(D44,[1]Sheet1!$C:$E,3,FALSE)</f>
        <v>90</v>
      </c>
      <c r="F44" s="21"/>
      <c r="G44" s="26">
        <v>60</v>
      </c>
      <c r="H44" s="37"/>
      <c r="I44" s="21">
        <f t="shared" si="0"/>
        <v>-30</v>
      </c>
      <c r="J44" s="36"/>
      <c r="K44" s="28">
        <f t="shared" si="1"/>
        <v>58.2</v>
      </c>
      <c r="L44" s="38"/>
      <c r="M44" s="21"/>
      <c r="N44" s="36"/>
      <c r="O44" s="30">
        <f t="shared" si="7"/>
        <v>0</v>
      </c>
      <c r="P44" s="38"/>
      <c r="Q44" s="39"/>
      <c r="R44" s="40"/>
      <c r="S44" s="28">
        <f t="shared" si="3"/>
        <v>349.2</v>
      </c>
      <c r="T44" s="28">
        <f t="shared" si="4"/>
        <v>-42.8</v>
      </c>
      <c r="U44" s="40"/>
      <c r="V44" s="40"/>
      <c r="W44" s="33">
        <v>392</v>
      </c>
      <c r="X44" s="36"/>
      <c r="Y44" s="30">
        <v>101</v>
      </c>
      <c r="Z44" s="39"/>
      <c r="AA44" s="26">
        <v>120</v>
      </c>
      <c r="AB44" s="36"/>
      <c r="AC44" s="21">
        <v>102</v>
      </c>
      <c r="AD44" s="21">
        <v>45</v>
      </c>
      <c r="AE44" s="21">
        <v>97</v>
      </c>
      <c r="AF44" s="34">
        <f t="shared" si="8"/>
        <v>0.950980392156863</v>
      </c>
      <c r="AG44" s="36"/>
    </row>
    <row r="45" s="1" customFormat="1" ht="29" customHeight="1" spans="1:33">
      <c r="A45" s="21"/>
      <c r="B45" s="58"/>
      <c r="C45" s="35"/>
      <c r="D45" s="59" t="s">
        <v>105</v>
      </c>
      <c r="E45" s="21">
        <f>VLOOKUP(D45,[1]Sheet1!$C:$E,3,FALSE)</f>
        <v>80</v>
      </c>
      <c r="F45" s="21"/>
      <c r="G45" s="26">
        <v>50</v>
      </c>
      <c r="H45" s="37"/>
      <c r="I45" s="21">
        <f t="shared" si="0"/>
        <v>-30</v>
      </c>
      <c r="J45" s="36"/>
      <c r="K45" s="28">
        <f t="shared" si="1"/>
        <v>48.5</v>
      </c>
      <c r="L45" s="38"/>
      <c r="M45" s="21">
        <v>180</v>
      </c>
      <c r="N45" s="36"/>
      <c r="O45" s="30">
        <f t="shared" si="7"/>
        <v>154.8</v>
      </c>
      <c r="P45" s="38"/>
      <c r="Q45" s="39"/>
      <c r="R45" s="40"/>
      <c r="S45" s="28">
        <f t="shared" si="3"/>
        <v>585.3</v>
      </c>
      <c r="T45" s="28">
        <f t="shared" si="4"/>
        <v>-64.7</v>
      </c>
      <c r="U45" s="40"/>
      <c r="V45" s="40"/>
      <c r="W45" s="33">
        <v>650</v>
      </c>
      <c r="X45" s="36"/>
      <c r="Y45" s="30">
        <v>268</v>
      </c>
      <c r="Z45" s="39"/>
      <c r="AA45" s="26">
        <v>120</v>
      </c>
      <c r="AB45" s="36"/>
      <c r="AC45" s="21">
        <v>22</v>
      </c>
      <c r="AD45" s="21">
        <v>16</v>
      </c>
      <c r="AE45" s="21">
        <v>21</v>
      </c>
      <c r="AF45" s="34">
        <f t="shared" si="8"/>
        <v>0.954545454545455</v>
      </c>
      <c r="AG45" s="36"/>
    </row>
    <row r="46" s="1" customFormat="1" ht="29" customHeight="1" spans="1:33">
      <c r="A46" s="21"/>
      <c r="B46" s="58"/>
      <c r="C46" s="35"/>
      <c r="D46" s="60" t="s">
        <v>106</v>
      </c>
      <c r="E46" s="21">
        <f>VLOOKUP(D46,[1]Sheet1!$C:$E,3,FALSE)</f>
        <v>90</v>
      </c>
      <c r="F46" s="21"/>
      <c r="G46" s="26">
        <v>60</v>
      </c>
      <c r="H46" s="37"/>
      <c r="I46" s="21">
        <f t="shared" si="0"/>
        <v>-30</v>
      </c>
      <c r="J46" s="36"/>
      <c r="K46" s="28">
        <f t="shared" si="1"/>
        <v>58.2</v>
      </c>
      <c r="L46" s="38"/>
      <c r="M46" s="21"/>
      <c r="N46" s="36"/>
      <c r="O46" s="30">
        <f t="shared" si="7"/>
        <v>0</v>
      </c>
      <c r="P46" s="38"/>
      <c r="Q46" s="39"/>
      <c r="R46" s="40"/>
      <c r="S46" s="28">
        <f t="shared" si="3"/>
        <v>100.2</v>
      </c>
      <c r="T46" s="28">
        <f t="shared" si="4"/>
        <v>58.2</v>
      </c>
      <c r="U46" s="40"/>
      <c r="V46" s="40"/>
      <c r="W46" s="33">
        <v>42</v>
      </c>
      <c r="X46" s="36"/>
      <c r="Y46" s="30"/>
      <c r="Z46" s="39"/>
      <c r="AA46" s="26">
        <v>180</v>
      </c>
      <c r="AB46" s="36"/>
      <c r="AC46" s="21">
        <v>47</v>
      </c>
      <c r="AD46" s="21">
        <v>37</v>
      </c>
      <c r="AE46" s="21">
        <v>44</v>
      </c>
      <c r="AF46" s="34">
        <f t="shared" si="8"/>
        <v>0.936170212765957</v>
      </c>
      <c r="AG46" s="36"/>
    </row>
    <row r="47" s="1" customFormat="1" ht="26" customHeight="1" spans="1:33">
      <c r="A47" s="21"/>
      <c r="B47" s="58"/>
      <c r="C47" s="44"/>
      <c r="D47" s="61" t="s">
        <v>112</v>
      </c>
      <c r="E47" s="21">
        <v>200</v>
      </c>
      <c r="F47" s="21"/>
      <c r="G47" s="26">
        <v>120</v>
      </c>
      <c r="H47" s="37"/>
      <c r="I47" s="21">
        <f t="shared" si="0"/>
        <v>-80</v>
      </c>
      <c r="J47" s="36"/>
      <c r="K47" s="28">
        <f t="shared" si="1"/>
        <v>116.4</v>
      </c>
      <c r="L47" s="38"/>
      <c r="M47" s="21"/>
      <c r="N47" s="36"/>
      <c r="O47" s="30">
        <f t="shared" si="7"/>
        <v>0</v>
      </c>
      <c r="P47" s="38"/>
      <c r="Q47" s="39"/>
      <c r="R47" s="40"/>
      <c r="S47" s="28">
        <f t="shared" si="3"/>
        <v>116.4</v>
      </c>
      <c r="T47" s="28">
        <f t="shared" si="4"/>
        <v>116.4</v>
      </c>
      <c r="U47" s="40"/>
      <c r="V47" s="40"/>
      <c r="W47" s="33"/>
      <c r="X47" s="36"/>
      <c r="Y47" s="30"/>
      <c r="Z47" s="39"/>
      <c r="AA47" s="26">
        <v>0</v>
      </c>
      <c r="AB47" s="45"/>
      <c r="AC47" s="21"/>
      <c r="AD47" s="21" t="s">
        <v>238</v>
      </c>
      <c r="AE47" s="21"/>
      <c r="AF47" s="34"/>
      <c r="AG47" s="36"/>
    </row>
    <row r="48" s="1" customFormat="1" ht="30" customHeight="1" spans="1:33">
      <c r="A48" s="21"/>
      <c r="B48" s="58"/>
      <c r="C48" s="19" t="s">
        <v>192</v>
      </c>
      <c r="D48" s="60" t="s">
        <v>114</v>
      </c>
      <c r="E48" s="21">
        <v>773</v>
      </c>
      <c r="F48" s="21">
        <f>SUM(E48:E50)</f>
        <v>953</v>
      </c>
      <c r="G48" s="26">
        <v>672</v>
      </c>
      <c r="H48" s="26">
        <f>SUM(G48:G50)</f>
        <v>852</v>
      </c>
      <c r="I48" s="21">
        <f t="shared" si="0"/>
        <v>-101</v>
      </c>
      <c r="J48" s="21">
        <f>H48-F48</f>
        <v>-101</v>
      </c>
      <c r="K48" s="28">
        <f t="shared" si="1"/>
        <v>651.84</v>
      </c>
      <c r="L48" s="28">
        <f>SUM(K48:K50)</f>
        <v>826.44</v>
      </c>
      <c r="M48" s="21">
        <v>43</v>
      </c>
      <c r="N48" s="21">
        <v>152</v>
      </c>
      <c r="O48" s="30">
        <f t="shared" si="7"/>
        <v>36.98</v>
      </c>
      <c r="P48" s="28">
        <f>N48*0.9</f>
        <v>136.8</v>
      </c>
      <c r="Q48" s="30">
        <f>H48+N48</f>
        <v>1004</v>
      </c>
      <c r="R48" s="50">
        <f>L48+P48</f>
        <v>963.24</v>
      </c>
      <c r="S48" s="28">
        <f t="shared" si="3"/>
        <v>2441.82</v>
      </c>
      <c r="T48" s="28">
        <f t="shared" si="4"/>
        <v>61.8200000000002</v>
      </c>
      <c r="U48" s="50">
        <f>SUM(S48:S50)</f>
        <v>3246.16</v>
      </c>
      <c r="V48" s="50">
        <f>SUM(T48:T50)</f>
        <v>92.1600000000002</v>
      </c>
      <c r="W48" s="33">
        <v>2380</v>
      </c>
      <c r="X48" s="21">
        <v>3154</v>
      </c>
      <c r="Y48" s="30">
        <v>627</v>
      </c>
      <c r="Z48" s="30">
        <v>865</v>
      </c>
      <c r="AA48" s="26">
        <v>640</v>
      </c>
      <c r="AB48" s="25">
        <f>SUM(AA48:AA50)</f>
        <v>755</v>
      </c>
      <c r="AC48" s="21">
        <v>609</v>
      </c>
      <c r="AD48" s="21" t="s">
        <v>238</v>
      </c>
      <c r="AE48" s="21">
        <v>594</v>
      </c>
      <c r="AF48" s="34">
        <f t="shared" ref="AF48:AF56" si="9">AE48/AC48</f>
        <v>0.975369458128079</v>
      </c>
      <c r="AG48" s="21">
        <f>SUM(AC48:AC50)</f>
        <v>778</v>
      </c>
    </row>
    <row r="49" s="1" customFormat="1" ht="30" customHeight="1" spans="1:33">
      <c r="A49" s="21"/>
      <c r="B49" s="58"/>
      <c r="C49" s="19"/>
      <c r="D49" s="60" t="s">
        <v>117</v>
      </c>
      <c r="E49" s="21">
        <v>120</v>
      </c>
      <c r="F49" s="21"/>
      <c r="G49" s="26">
        <v>120</v>
      </c>
      <c r="H49" s="26"/>
      <c r="I49" s="21">
        <f t="shared" si="0"/>
        <v>0</v>
      </c>
      <c r="J49" s="21"/>
      <c r="K49" s="28">
        <f t="shared" si="1"/>
        <v>116.4</v>
      </c>
      <c r="L49" s="28"/>
      <c r="M49" s="21"/>
      <c r="N49" s="21"/>
      <c r="O49" s="30">
        <f t="shared" si="7"/>
        <v>0</v>
      </c>
      <c r="P49" s="28"/>
      <c r="Q49" s="30"/>
      <c r="R49" s="50"/>
      <c r="S49" s="28">
        <f t="shared" si="3"/>
        <v>430.4</v>
      </c>
      <c r="T49" s="28">
        <f t="shared" si="4"/>
        <v>20.4</v>
      </c>
      <c r="U49" s="50"/>
      <c r="V49" s="50"/>
      <c r="W49" s="33">
        <v>410</v>
      </c>
      <c r="X49" s="21"/>
      <c r="Y49" s="30">
        <v>96</v>
      </c>
      <c r="Z49" s="30"/>
      <c r="AA49" s="26">
        <v>80</v>
      </c>
      <c r="AB49" s="36"/>
      <c r="AC49" s="21">
        <v>130</v>
      </c>
      <c r="AD49" s="21" t="s">
        <v>238</v>
      </c>
      <c r="AE49" s="21">
        <v>129</v>
      </c>
      <c r="AF49" s="34">
        <f t="shared" si="9"/>
        <v>0.992307692307692</v>
      </c>
      <c r="AG49" s="21"/>
    </row>
    <row r="50" s="1" customFormat="1" ht="30" customHeight="1" spans="1:33">
      <c r="A50" s="21"/>
      <c r="B50" s="58"/>
      <c r="C50" s="19"/>
      <c r="D50" s="60" t="s">
        <v>118</v>
      </c>
      <c r="E50" s="21">
        <v>60</v>
      </c>
      <c r="F50" s="21"/>
      <c r="G50" s="26">
        <v>60</v>
      </c>
      <c r="H50" s="26"/>
      <c r="I50" s="21">
        <f t="shared" si="0"/>
        <v>0</v>
      </c>
      <c r="J50" s="21"/>
      <c r="K50" s="28">
        <f t="shared" si="1"/>
        <v>58.2</v>
      </c>
      <c r="L50" s="28"/>
      <c r="M50" s="21">
        <v>109</v>
      </c>
      <c r="N50" s="21"/>
      <c r="O50" s="30">
        <f t="shared" si="7"/>
        <v>93.74</v>
      </c>
      <c r="P50" s="28"/>
      <c r="Q50" s="30"/>
      <c r="R50" s="50"/>
      <c r="S50" s="28">
        <f t="shared" si="3"/>
        <v>373.94</v>
      </c>
      <c r="T50" s="28">
        <f t="shared" si="4"/>
        <v>9.94000000000005</v>
      </c>
      <c r="U50" s="50"/>
      <c r="V50" s="50"/>
      <c r="W50" s="33">
        <v>364</v>
      </c>
      <c r="X50" s="21"/>
      <c r="Y50" s="30">
        <v>142</v>
      </c>
      <c r="Z50" s="30"/>
      <c r="AA50" s="26">
        <v>35</v>
      </c>
      <c r="AB50" s="45"/>
      <c r="AC50" s="21">
        <v>39</v>
      </c>
      <c r="AD50" s="21" t="s">
        <v>238</v>
      </c>
      <c r="AE50" s="21">
        <v>39</v>
      </c>
      <c r="AF50" s="34">
        <f t="shared" si="9"/>
        <v>1</v>
      </c>
      <c r="AG50" s="21"/>
    </row>
    <row r="51" s="1" customFormat="1" ht="30" customHeight="1" spans="1:33">
      <c r="A51" s="21"/>
      <c r="B51" s="58"/>
      <c r="C51" s="23" t="s">
        <v>120</v>
      </c>
      <c r="D51" s="60" t="s">
        <v>121</v>
      </c>
      <c r="E51" s="21">
        <f>VLOOKUP(D51,[1]Sheet1!$C:$E,3,FALSE)</f>
        <v>170</v>
      </c>
      <c r="F51" s="25">
        <f>SUM(E51:E54)</f>
        <v>798</v>
      </c>
      <c r="G51" s="26">
        <v>160</v>
      </c>
      <c r="H51" s="27">
        <f>SUM(G51:G54)</f>
        <v>790</v>
      </c>
      <c r="I51" s="21">
        <f t="shared" si="0"/>
        <v>-10</v>
      </c>
      <c r="J51" s="25">
        <f t="shared" ref="J51:J56" si="10">H51-F51</f>
        <v>-8</v>
      </c>
      <c r="K51" s="28">
        <f t="shared" si="1"/>
        <v>155.2</v>
      </c>
      <c r="L51" s="29">
        <f>SUM(K51:K54)</f>
        <v>766.3</v>
      </c>
      <c r="M51" s="21">
        <v>40</v>
      </c>
      <c r="N51" s="25">
        <v>649</v>
      </c>
      <c r="O51" s="30">
        <f t="shared" si="7"/>
        <v>34.4</v>
      </c>
      <c r="P51" s="29">
        <f>N51*0.9</f>
        <v>584.1</v>
      </c>
      <c r="Q51" s="31">
        <f>H51+N51</f>
        <v>1439</v>
      </c>
      <c r="R51" s="32">
        <f>L51+P51</f>
        <v>1350.4</v>
      </c>
      <c r="S51" s="28">
        <f t="shared" si="3"/>
        <v>678.6</v>
      </c>
      <c r="T51" s="28">
        <f t="shared" si="4"/>
        <v>-0.399999999999977</v>
      </c>
      <c r="U51" s="32">
        <f>SUM(S51:S54)</f>
        <v>4000.44</v>
      </c>
      <c r="V51" s="32">
        <f>SUM(T51:T54)</f>
        <v>246.44</v>
      </c>
      <c r="W51" s="33">
        <v>679</v>
      </c>
      <c r="X51" s="25">
        <v>3754</v>
      </c>
      <c r="Y51" s="30">
        <v>190</v>
      </c>
      <c r="Z51" s="31">
        <v>1078</v>
      </c>
      <c r="AA51" s="26">
        <v>160</v>
      </c>
      <c r="AB51" s="25">
        <f>SUM(AA51:AA54)</f>
        <v>796</v>
      </c>
      <c r="AC51" s="21">
        <v>164</v>
      </c>
      <c r="AD51" s="21" t="s">
        <v>238</v>
      </c>
      <c r="AE51" s="21">
        <v>162</v>
      </c>
      <c r="AF51" s="34">
        <f t="shared" si="9"/>
        <v>0.98780487804878</v>
      </c>
      <c r="AG51" s="25">
        <f>SUM(AC51:AC54)</f>
        <v>821</v>
      </c>
    </row>
    <row r="52" s="1" customFormat="1" ht="30" customHeight="1" spans="1:33">
      <c r="A52" s="21"/>
      <c r="B52" s="58"/>
      <c r="C52" s="35"/>
      <c r="D52" s="60" t="s">
        <v>124</v>
      </c>
      <c r="E52" s="21">
        <f>VLOOKUP(D52,[1]Sheet1!$C:$E,3,FALSE)</f>
        <v>100</v>
      </c>
      <c r="F52" s="36"/>
      <c r="G52" s="26">
        <v>70</v>
      </c>
      <c r="H52" s="37"/>
      <c r="I52" s="21">
        <f t="shared" si="0"/>
        <v>-30</v>
      </c>
      <c r="J52" s="36"/>
      <c r="K52" s="28">
        <f t="shared" si="1"/>
        <v>67.9</v>
      </c>
      <c r="L52" s="38"/>
      <c r="M52" s="21">
        <v>67</v>
      </c>
      <c r="N52" s="36"/>
      <c r="O52" s="30">
        <f t="shared" si="7"/>
        <v>57.62</v>
      </c>
      <c r="P52" s="38"/>
      <c r="Q52" s="39"/>
      <c r="R52" s="40"/>
      <c r="S52" s="28">
        <f t="shared" si="3"/>
        <v>595.52</v>
      </c>
      <c r="T52" s="28">
        <f t="shared" si="4"/>
        <v>-166.48</v>
      </c>
      <c r="U52" s="40"/>
      <c r="V52" s="40"/>
      <c r="W52" s="33">
        <v>762</v>
      </c>
      <c r="X52" s="36"/>
      <c r="Y52" s="30">
        <v>292</v>
      </c>
      <c r="Z52" s="39"/>
      <c r="AA52" s="26">
        <v>130</v>
      </c>
      <c r="AB52" s="36"/>
      <c r="AC52" s="21">
        <v>109</v>
      </c>
      <c r="AD52" s="21" t="s">
        <v>238</v>
      </c>
      <c r="AE52" s="21">
        <v>106</v>
      </c>
      <c r="AF52" s="34">
        <f t="shared" si="9"/>
        <v>0.972477064220184</v>
      </c>
      <c r="AG52" s="36"/>
    </row>
    <row r="53" s="1" customFormat="1" ht="30" customHeight="1" spans="1:33">
      <c r="A53" s="21"/>
      <c r="B53" s="58"/>
      <c r="C53" s="35"/>
      <c r="D53" s="60" t="s">
        <v>125</v>
      </c>
      <c r="E53" s="21">
        <f>VLOOKUP(D53,[1]Sheet1!$C:$E,3,FALSE)</f>
        <v>348</v>
      </c>
      <c r="F53" s="36"/>
      <c r="G53" s="26">
        <v>360</v>
      </c>
      <c r="H53" s="37"/>
      <c r="I53" s="21">
        <f t="shared" si="0"/>
        <v>12</v>
      </c>
      <c r="J53" s="36"/>
      <c r="K53" s="28">
        <f t="shared" si="1"/>
        <v>349.2</v>
      </c>
      <c r="L53" s="38"/>
      <c r="M53" s="21">
        <v>242</v>
      </c>
      <c r="N53" s="36"/>
      <c r="O53" s="30">
        <f t="shared" si="7"/>
        <v>208.12</v>
      </c>
      <c r="P53" s="38"/>
      <c r="Q53" s="39"/>
      <c r="R53" s="40"/>
      <c r="S53" s="28">
        <f t="shared" si="3"/>
        <v>1638.32</v>
      </c>
      <c r="T53" s="28">
        <f t="shared" si="4"/>
        <v>194.32</v>
      </c>
      <c r="U53" s="40"/>
      <c r="V53" s="40"/>
      <c r="W53" s="33">
        <v>1444</v>
      </c>
      <c r="X53" s="36"/>
      <c r="Y53" s="30">
        <v>363</v>
      </c>
      <c r="Z53" s="39"/>
      <c r="AA53" s="26">
        <v>326</v>
      </c>
      <c r="AB53" s="36"/>
      <c r="AC53" s="21">
        <v>391</v>
      </c>
      <c r="AD53" s="21" t="s">
        <v>238</v>
      </c>
      <c r="AE53" s="21">
        <v>385</v>
      </c>
      <c r="AF53" s="34">
        <f t="shared" si="9"/>
        <v>0.9846547314578</v>
      </c>
      <c r="AG53" s="36"/>
    </row>
    <row r="54" s="7" customFormat="1" ht="30" customHeight="1" spans="1:33">
      <c r="A54" s="21"/>
      <c r="B54" s="58"/>
      <c r="C54" s="35"/>
      <c r="D54" s="62" t="s">
        <v>126</v>
      </c>
      <c r="E54" s="21">
        <f>VLOOKUP(D54,[1]Sheet1!$C:$E,3,FALSE)</f>
        <v>180</v>
      </c>
      <c r="F54" s="45"/>
      <c r="G54" s="26">
        <v>200</v>
      </c>
      <c r="H54" s="46"/>
      <c r="I54" s="21">
        <f t="shared" si="0"/>
        <v>20</v>
      </c>
      <c r="J54" s="45"/>
      <c r="K54" s="28">
        <f t="shared" si="1"/>
        <v>194</v>
      </c>
      <c r="L54" s="47"/>
      <c r="M54" s="21">
        <v>300</v>
      </c>
      <c r="N54" s="45"/>
      <c r="O54" s="30">
        <f t="shared" si="7"/>
        <v>258</v>
      </c>
      <c r="P54" s="47"/>
      <c r="Q54" s="48"/>
      <c r="R54" s="49"/>
      <c r="S54" s="28">
        <f t="shared" si="3"/>
        <v>1088</v>
      </c>
      <c r="T54" s="28">
        <f t="shared" si="4"/>
        <v>219</v>
      </c>
      <c r="U54" s="49"/>
      <c r="V54" s="49"/>
      <c r="W54" s="33">
        <v>869</v>
      </c>
      <c r="X54" s="45"/>
      <c r="Y54" s="30">
        <v>233</v>
      </c>
      <c r="Z54" s="48"/>
      <c r="AA54" s="26">
        <v>180</v>
      </c>
      <c r="AB54" s="45"/>
      <c r="AC54" s="21">
        <v>157</v>
      </c>
      <c r="AD54" s="21">
        <v>100</v>
      </c>
      <c r="AE54" s="21">
        <v>153</v>
      </c>
      <c r="AF54" s="34">
        <f t="shared" si="9"/>
        <v>0.974522292993631</v>
      </c>
      <c r="AG54" s="45"/>
    </row>
    <row r="55" s="7" customFormat="1" ht="24" spans="1:33">
      <c r="A55" s="63" t="s">
        <v>127</v>
      </c>
      <c r="B55" s="33" t="s">
        <v>242</v>
      </c>
      <c r="C55" s="59" t="s">
        <v>128</v>
      </c>
      <c r="D55" s="59" t="s">
        <v>129</v>
      </c>
      <c r="E55" s="33">
        <v>60</v>
      </c>
      <c r="F55" s="64">
        <v>60</v>
      </c>
      <c r="G55" s="65">
        <v>50</v>
      </c>
      <c r="H55" s="66">
        <f>SUM(G55)</f>
        <v>50</v>
      </c>
      <c r="I55" s="21">
        <f t="shared" si="0"/>
        <v>-10</v>
      </c>
      <c r="J55" s="64">
        <f t="shared" si="10"/>
        <v>-10</v>
      </c>
      <c r="K55" s="28">
        <f t="shared" ref="K55:K61" si="11">G55*0.8</f>
        <v>40</v>
      </c>
      <c r="L55" s="67">
        <f>SUM(K55)</f>
        <v>40</v>
      </c>
      <c r="M55" s="16"/>
      <c r="N55" s="64"/>
      <c r="O55" s="68"/>
      <c r="P55" s="67"/>
      <c r="Q55" s="67"/>
      <c r="R55" s="69"/>
      <c r="S55" s="28">
        <f t="shared" si="3"/>
        <v>47</v>
      </c>
      <c r="T55" s="28">
        <f t="shared" si="4"/>
        <v>40</v>
      </c>
      <c r="U55" s="69">
        <f>SUM(S55)</f>
        <v>47</v>
      </c>
      <c r="V55" s="69">
        <f>SUM(T55)</f>
        <v>40</v>
      </c>
      <c r="W55" s="33">
        <v>7</v>
      </c>
      <c r="X55" s="70">
        <v>7</v>
      </c>
      <c r="Y55" s="68"/>
      <c r="Z55" s="67"/>
      <c r="AA55" s="26">
        <v>60</v>
      </c>
      <c r="AB55" s="16">
        <f>SUM(AA55)</f>
        <v>60</v>
      </c>
      <c r="AC55" s="16">
        <v>16</v>
      </c>
      <c r="AD55" s="21" t="s">
        <v>238</v>
      </c>
      <c r="AE55" s="16">
        <v>10</v>
      </c>
      <c r="AF55" s="34">
        <f t="shared" si="9"/>
        <v>0.625</v>
      </c>
      <c r="AG55" s="64"/>
    </row>
    <row r="56" s="7" customFormat="1" ht="30" customHeight="1" spans="1:33">
      <c r="A56" s="63"/>
      <c r="B56" s="33"/>
      <c r="C56" s="33" t="s">
        <v>87</v>
      </c>
      <c r="D56" s="59" t="s">
        <v>130</v>
      </c>
      <c r="E56" s="33">
        <v>100</v>
      </c>
      <c r="F56" s="71">
        <v>460</v>
      </c>
      <c r="G56" s="65">
        <v>66</v>
      </c>
      <c r="H56" s="72">
        <f>SUM(G56:G58)</f>
        <v>198</v>
      </c>
      <c r="I56" s="21">
        <f t="shared" si="0"/>
        <v>-34</v>
      </c>
      <c r="J56" s="71">
        <f t="shared" si="10"/>
        <v>-262</v>
      </c>
      <c r="K56" s="28">
        <f t="shared" si="11"/>
        <v>52.8</v>
      </c>
      <c r="L56" s="73">
        <f>SUM(K56:K58)</f>
        <v>158.4</v>
      </c>
      <c r="M56" s="16"/>
      <c r="N56" s="64"/>
      <c r="O56" s="68"/>
      <c r="P56" s="67"/>
      <c r="Q56" s="67"/>
      <c r="R56" s="69"/>
      <c r="S56" s="28">
        <f t="shared" si="3"/>
        <v>100.8</v>
      </c>
      <c r="T56" s="28">
        <f t="shared" si="4"/>
        <v>51.8</v>
      </c>
      <c r="U56" s="74">
        <f>SUM(S56:S58)</f>
        <v>206.4</v>
      </c>
      <c r="V56" s="74">
        <f>SUM(T56:T58)</f>
        <v>157.4</v>
      </c>
      <c r="W56" s="33">
        <v>49</v>
      </c>
      <c r="X56" s="70">
        <v>49</v>
      </c>
      <c r="Y56" s="68">
        <v>1</v>
      </c>
      <c r="Z56" s="67"/>
      <c r="AA56" s="26">
        <v>60</v>
      </c>
      <c r="AB56" s="75">
        <f>SUM(AA56:AA58)</f>
        <v>60</v>
      </c>
      <c r="AC56" s="16">
        <v>64</v>
      </c>
      <c r="AD56" s="21" t="s">
        <v>238</v>
      </c>
      <c r="AE56" s="16">
        <v>49</v>
      </c>
      <c r="AF56" s="34">
        <f t="shared" si="9"/>
        <v>0.765625</v>
      </c>
      <c r="AG56" s="64"/>
    </row>
    <row r="57" s="7" customFormat="1" ht="31" customHeight="1" spans="1:33">
      <c r="A57" s="63"/>
      <c r="B57" s="33"/>
      <c r="C57" s="33"/>
      <c r="D57" s="59" t="s">
        <v>131</v>
      </c>
      <c r="E57" s="33">
        <v>180</v>
      </c>
      <c r="F57" s="71"/>
      <c r="G57" s="65">
        <v>66</v>
      </c>
      <c r="H57" s="72"/>
      <c r="I57" s="21">
        <f t="shared" si="0"/>
        <v>-114</v>
      </c>
      <c r="J57" s="71"/>
      <c r="K57" s="28">
        <f t="shared" si="11"/>
        <v>52.8</v>
      </c>
      <c r="L57" s="73"/>
      <c r="M57" s="16"/>
      <c r="N57" s="64"/>
      <c r="O57" s="68"/>
      <c r="P57" s="67"/>
      <c r="Q57" s="67"/>
      <c r="R57" s="69"/>
      <c r="S57" s="28">
        <f t="shared" si="3"/>
        <v>52.8</v>
      </c>
      <c r="T57" s="28">
        <f t="shared" si="4"/>
        <v>52.8</v>
      </c>
      <c r="U57" s="74"/>
      <c r="V57" s="74"/>
      <c r="W57" s="33"/>
      <c r="X57" s="70"/>
      <c r="Y57" s="68"/>
      <c r="Z57" s="67"/>
      <c r="AA57" s="26"/>
      <c r="AB57" s="71"/>
      <c r="AC57" s="16"/>
      <c r="AD57" s="21" t="s">
        <v>238</v>
      </c>
      <c r="AE57" s="16"/>
      <c r="AF57" s="34"/>
      <c r="AG57" s="64"/>
    </row>
    <row r="58" s="7" customFormat="1" ht="28" customHeight="1" spans="1:33">
      <c r="A58" s="63"/>
      <c r="B58" s="33"/>
      <c r="C58" s="33"/>
      <c r="D58" s="59" t="s">
        <v>132</v>
      </c>
      <c r="E58" s="33">
        <v>180</v>
      </c>
      <c r="F58" s="64"/>
      <c r="G58" s="65">
        <v>66</v>
      </c>
      <c r="H58" s="66"/>
      <c r="I58" s="21">
        <f t="shared" si="0"/>
        <v>-114</v>
      </c>
      <c r="J58" s="64"/>
      <c r="K58" s="28">
        <f t="shared" si="11"/>
        <v>52.8</v>
      </c>
      <c r="L58" s="67"/>
      <c r="M58" s="16"/>
      <c r="N58" s="64"/>
      <c r="O58" s="68"/>
      <c r="P58" s="67"/>
      <c r="Q58" s="67"/>
      <c r="R58" s="69"/>
      <c r="S58" s="28">
        <f t="shared" si="3"/>
        <v>52.8</v>
      </c>
      <c r="T58" s="28">
        <f t="shared" si="4"/>
        <v>52.8</v>
      </c>
      <c r="U58" s="69"/>
      <c r="V58" s="69"/>
      <c r="W58" s="33"/>
      <c r="X58" s="70"/>
      <c r="Y58" s="68"/>
      <c r="Z58" s="67"/>
      <c r="AA58" s="26"/>
      <c r="AB58" s="64"/>
      <c r="AC58" s="16"/>
      <c r="AD58" s="21" t="s">
        <v>238</v>
      </c>
      <c r="AE58" s="16"/>
      <c r="AF58" s="34"/>
      <c r="AG58" s="64"/>
    </row>
    <row r="59" s="7" customFormat="1" ht="30" customHeight="1" spans="1:33">
      <c r="A59" s="63"/>
      <c r="B59" s="33"/>
      <c r="C59" s="76" t="s">
        <v>101</v>
      </c>
      <c r="D59" s="59" t="s">
        <v>133</v>
      </c>
      <c r="E59" s="33">
        <v>100</v>
      </c>
      <c r="F59" s="71">
        <v>290</v>
      </c>
      <c r="G59" s="65">
        <v>66</v>
      </c>
      <c r="H59" s="72">
        <f>SUM(G59:G61)</f>
        <v>252</v>
      </c>
      <c r="I59" s="21">
        <f t="shared" si="0"/>
        <v>-34</v>
      </c>
      <c r="J59" s="71">
        <f>H59-F59</f>
        <v>-38</v>
      </c>
      <c r="K59" s="28">
        <f t="shared" si="11"/>
        <v>52.8</v>
      </c>
      <c r="L59" s="73">
        <f>SUM(K59:K61)</f>
        <v>201.6</v>
      </c>
      <c r="M59" s="16"/>
      <c r="N59" s="64"/>
      <c r="O59" s="68"/>
      <c r="P59" s="67"/>
      <c r="Q59" s="67"/>
      <c r="R59" s="69"/>
      <c r="S59" s="28">
        <f t="shared" si="3"/>
        <v>52.8</v>
      </c>
      <c r="T59" s="28">
        <f t="shared" si="4"/>
        <v>52.8</v>
      </c>
      <c r="U59" s="74">
        <f>SUM(S59:S61)</f>
        <v>250.6</v>
      </c>
      <c r="V59" s="74">
        <f>SUM(T59:T61)</f>
        <v>201.6</v>
      </c>
      <c r="W59" s="33"/>
      <c r="X59" s="70"/>
      <c r="Y59" s="68"/>
      <c r="Z59" s="67"/>
      <c r="AA59" s="26"/>
      <c r="AB59" s="75">
        <f>SUM(AA59:AA61)</f>
        <v>60</v>
      </c>
      <c r="AC59" s="16"/>
      <c r="AD59" s="21" t="s">
        <v>238</v>
      </c>
      <c r="AE59" s="16"/>
      <c r="AF59" s="34"/>
      <c r="AG59" s="64"/>
    </row>
    <row r="60" s="7" customFormat="1" ht="28" customHeight="1" spans="1:33">
      <c r="A60" s="63"/>
      <c r="B60" s="77" t="s">
        <v>243</v>
      </c>
      <c r="C60" s="78" t="s">
        <v>101</v>
      </c>
      <c r="D60" s="60" t="s">
        <v>134</v>
      </c>
      <c r="E60" s="77">
        <v>90</v>
      </c>
      <c r="F60" s="71"/>
      <c r="G60" s="65">
        <v>66</v>
      </c>
      <c r="H60" s="72"/>
      <c r="I60" s="21">
        <f t="shared" si="0"/>
        <v>-24</v>
      </c>
      <c r="J60" s="71"/>
      <c r="K60" s="28">
        <f t="shared" si="11"/>
        <v>52.8</v>
      </c>
      <c r="L60" s="73"/>
      <c r="M60" s="16"/>
      <c r="N60" s="64"/>
      <c r="O60" s="68"/>
      <c r="P60" s="67"/>
      <c r="Q60" s="67"/>
      <c r="R60" s="69"/>
      <c r="S60" s="28">
        <f t="shared" si="3"/>
        <v>101.8</v>
      </c>
      <c r="T60" s="28">
        <f t="shared" si="4"/>
        <v>52.8</v>
      </c>
      <c r="U60" s="74"/>
      <c r="V60" s="74"/>
      <c r="W60" s="33">
        <v>49</v>
      </c>
      <c r="X60" s="79">
        <v>49</v>
      </c>
      <c r="Y60" s="68"/>
      <c r="Z60" s="67"/>
      <c r="AA60" s="26">
        <v>60</v>
      </c>
      <c r="AB60" s="71"/>
      <c r="AC60" s="16">
        <v>65</v>
      </c>
      <c r="AD60" s="21" t="s">
        <v>238</v>
      </c>
      <c r="AE60" s="16">
        <v>53</v>
      </c>
      <c r="AF60" s="34">
        <f>AE60/AC60</f>
        <v>0.815384615384615</v>
      </c>
      <c r="AG60" s="64"/>
    </row>
    <row r="61" s="7" customFormat="1" ht="23" customHeight="1" spans="1:33">
      <c r="A61" s="63"/>
      <c r="B61" s="33"/>
      <c r="C61" s="56"/>
      <c r="D61" s="59" t="s">
        <v>135</v>
      </c>
      <c r="E61" s="33">
        <v>100</v>
      </c>
      <c r="F61" s="64"/>
      <c r="G61" s="65">
        <v>120</v>
      </c>
      <c r="H61" s="66"/>
      <c r="I61" s="21">
        <f t="shared" si="0"/>
        <v>20</v>
      </c>
      <c r="J61" s="64"/>
      <c r="K61" s="28">
        <f t="shared" si="11"/>
        <v>96</v>
      </c>
      <c r="L61" s="67"/>
      <c r="M61" s="16"/>
      <c r="N61" s="64"/>
      <c r="O61" s="68"/>
      <c r="P61" s="67"/>
      <c r="Q61" s="67"/>
      <c r="R61" s="69"/>
      <c r="S61" s="28">
        <f t="shared" si="3"/>
        <v>96</v>
      </c>
      <c r="T61" s="28">
        <f t="shared" si="4"/>
        <v>96</v>
      </c>
      <c r="U61" s="69"/>
      <c r="V61" s="69"/>
      <c r="W61" s="33"/>
      <c r="X61" s="70"/>
      <c r="Y61" s="68"/>
      <c r="Z61" s="67"/>
      <c r="AA61" s="26"/>
      <c r="AB61" s="64"/>
      <c r="AC61" s="16"/>
      <c r="AD61" s="21" t="s">
        <v>238</v>
      </c>
      <c r="AE61" s="16"/>
      <c r="AF61" s="34"/>
      <c r="AG61" s="64"/>
    </row>
    <row r="62" s="7" customFormat="1" ht="28" customHeight="1" spans="1:33">
      <c r="A62" s="80" t="s">
        <v>244</v>
      </c>
      <c r="B62" s="80"/>
      <c r="C62" s="80"/>
      <c r="D62" s="80"/>
      <c r="E62" s="16">
        <f t="shared" ref="E62:H62" si="12">SUM(E5:E61)</f>
        <v>9531</v>
      </c>
      <c r="F62" s="16">
        <f t="shared" si="12"/>
        <v>9531</v>
      </c>
      <c r="G62" s="16">
        <f t="shared" si="12"/>
        <v>8273</v>
      </c>
      <c r="H62" s="16">
        <f t="shared" si="12"/>
        <v>8273</v>
      </c>
      <c r="I62" s="21">
        <f t="shared" si="0"/>
        <v>-1258</v>
      </c>
      <c r="J62" s="16">
        <f>H62-F62</f>
        <v>-1258</v>
      </c>
      <c r="K62" s="81">
        <f>SUM(K5:K61)</f>
        <v>7939.81</v>
      </c>
      <c r="L62" s="68">
        <f>SUM(L5:L61)</f>
        <v>7939.81</v>
      </c>
      <c r="M62" s="16">
        <f t="shared" ref="M62:P62" si="13">SUM(M5:M54)</f>
        <v>4800</v>
      </c>
      <c r="N62" s="16">
        <f t="shared" si="13"/>
        <v>4800</v>
      </c>
      <c r="O62" s="68">
        <f t="shared" si="13"/>
        <v>4128</v>
      </c>
      <c r="P62" s="68">
        <f t="shared" si="13"/>
        <v>4320</v>
      </c>
      <c r="Q62" s="68">
        <f>SUM(Q5:Q53)</f>
        <v>11703</v>
      </c>
      <c r="R62" s="82">
        <f>SUM(R5:R53)</f>
        <v>10475.91</v>
      </c>
      <c r="S62" s="28">
        <f t="shared" si="3"/>
        <v>36261.81</v>
      </c>
      <c r="T62" s="28">
        <f t="shared" si="4"/>
        <v>3235.81</v>
      </c>
      <c r="U62" s="82">
        <f t="shared" ref="U62:W62" si="14">SUM(U5:U61)</f>
        <v>36261.81</v>
      </c>
      <c r="V62" s="82">
        <f t="shared" si="14"/>
        <v>3235.81</v>
      </c>
      <c r="W62" s="80">
        <f t="shared" si="14"/>
        <v>33026</v>
      </c>
      <c r="X62" s="80">
        <v>33026</v>
      </c>
      <c r="Y62" s="68">
        <f t="shared" ref="Y62:AC62" si="15">SUM(Y5:Y61)</f>
        <v>8832</v>
      </c>
      <c r="Z62" s="68">
        <v>8832</v>
      </c>
      <c r="AA62" s="26">
        <f t="shared" si="15"/>
        <v>7953</v>
      </c>
      <c r="AB62" s="26">
        <f t="shared" si="15"/>
        <v>7953</v>
      </c>
      <c r="AC62" s="16">
        <f t="shared" si="15"/>
        <v>7918</v>
      </c>
      <c r="AD62" s="21" t="s">
        <v>238</v>
      </c>
      <c r="AE62" s="16">
        <f>SUM(AE5:AE61)</f>
        <v>7655</v>
      </c>
      <c r="AF62" s="34"/>
      <c r="AG62" s="16">
        <f>SUM(AG5:AG53)</f>
        <v>7773</v>
      </c>
    </row>
  </sheetData>
  <mergeCells count="139">
    <mergeCell ref="A1:AG1"/>
    <mergeCell ref="M2:AG2"/>
    <mergeCell ref="M3:P3"/>
    <mergeCell ref="Q3:V3"/>
    <mergeCell ref="W3:Z3"/>
    <mergeCell ref="AA3:AG3"/>
    <mergeCell ref="A62:D62"/>
    <mergeCell ref="A2:A4"/>
    <mergeCell ref="A5:A54"/>
    <mergeCell ref="A55:A61"/>
    <mergeCell ref="B2:B4"/>
    <mergeCell ref="B5:B39"/>
    <mergeCell ref="B40:B54"/>
    <mergeCell ref="B55:B59"/>
    <mergeCell ref="B60:B61"/>
    <mergeCell ref="C2:C4"/>
    <mergeCell ref="C5:C18"/>
    <mergeCell ref="C19:C25"/>
    <mergeCell ref="C26:C28"/>
    <mergeCell ref="C29:C38"/>
    <mergeCell ref="C40:C47"/>
    <mergeCell ref="C48:C50"/>
    <mergeCell ref="C51:C54"/>
    <mergeCell ref="C56:C58"/>
    <mergeCell ref="C60:C61"/>
    <mergeCell ref="D2:D4"/>
    <mergeCell ref="F5:F18"/>
    <mergeCell ref="F19:F25"/>
    <mergeCell ref="F26:F28"/>
    <mergeCell ref="F29:F38"/>
    <mergeCell ref="F39:F47"/>
    <mergeCell ref="F48:F50"/>
    <mergeCell ref="F51:F54"/>
    <mergeCell ref="F56:F58"/>
    <mergeCell ref="F59:F61"/>
    <mergeCell ref="H5:H18"/>
    <mergeCell ref="H19:H25"/>
    <mergeCell ref="H26:H28"/>
    <mergeCell ref="H29:H38"/>
    <mergeCell ref="H39:H47"/>
    <mergeCell ref="H48:H50"/>
    <mergeCell ref="H51:H54"/>
    <mergeCell ref="H56:H58"/>
    <mergeCell ref="H59:H61"/>
    <mergeCell ref="J5:J18"/>
    <mergeCell ref="J19:J25"/>
    <mergeCell ref="J26:J28"/>
    <mergeCell ref="J29:J38"/>
    <mergeCell ref="J39:J47"/>
    <mergeCell ref="J48:J50"/>
    <mergeCell ref="J51:J54"/>
    <mergeCell ref="J56:J58"/>
    <mergeCell ref="J59:J61"/>
    <mergeCell ref="L5:L18"/>
    <mergeCell ref="L19:L25"/>
    <mergeCell ref="L26:L28"/>
    <mergeCell ref="L29:L38"/>
    <mergeCell ref="L39:L47"/>
    <mergeCell ref="L48:L50"/>
    <mergeCell ref="L51:L54"/>
    <mergeCell ref="L56:L58"/>
    <mergeCell ref="L59:L61"/>
    <mergeCell ref="N5:N18"/>
    <mergeCell ref="N19:N25"/>
    <mergeCell ref="N26:N28"/>
    <mergeCell ref="N29:N38"/>
    <mergeCell ref="N39:N47"/>
    <mergeCell ref="N48:N50"/>
    <mergeCell ref="N51:N54"/>
    <mergeCell ref="P5:P18"/>
    <mergeCell ref="P19:P25"/>
    <mergeCell ref="P26:P28"/>
    <mergeCell ref="P29:P38"/>
    <mergeCell ref="P39:P47"/>
    <mergeCell ref="P48:P50"/>
    <mergeCell ref="P51:P54"/>
    <mergeCell ref="Q5:Q18"/>
    <mergeCell ref="Q19:Q25"/>
    <mergeCell ref="Q26:Q28"/>
    <mergeCell ref="Q29:Q38"/>
    <mergeCell ref="Q39:Q47"/>
    <mergeCell ref="Q48:Q50"/>
    <mergeCell ref="Q51:Q54"/>
    <mergeCell ref="R5:R18"/>
    <mergeCell ref="R19:R25"/>
    <mergeCell ref="R26:R28"/>
    <mergeCell ref="R29:R38"/>
    <mergeCell ref="R39:R47"/>
    <mergeCell ref="R48:R50"/>
    <mergeCell ref="R51:R54"/>
    <mergeCell ref="U5:U18"/>
    <mergeCell ref="U19:U25"/>
    <mergeCell ref="U26:U28"/>
    <mergeCell ref="U29:U38"/>
    <mergeCell ref="U39:U47"/>
    <mergeCell ref="U48:U50"/>
    <mergeCell ref="U51:U54"/>
    <mergeCell ref="U56:U58"/>
    <mergeCell ref="U59:U61"/>
    <mergeCell ref="V5:V18"/>
    <mergeCell ref="V19:V25"/>
    <mergeCell ref="V26:V28"/>
    <mergeCell ref="V29:V38"/>
    <mergeCell ref="V39:V47"/>
    <mergeCell ref="V48:V50"/>
    <mergeCell ref="V51:V54"/>
    <mergeCell ref="V56:V58"/>
    <mergeCell ref="V59:V61"/>
    <mergeCell ref="X5:X18"/>
    <mergeCell ref="X19:X25"/>
    <mergeCell ref="X26:X28"/>
    <mergeCell ref="X29:X38"/>
    <mergeCell ref="X39:X47"/>
    <mergeCell ref="X48:X50"/>
    <mergeCell ref="X51:X54"/>
    <mergeCell ref="Z5:Z18"/>
    <mergeCell ref="Z19:Z25"/>
    <mergeCell ref="Z26:Z28"/>
    <mergeCell ref="Z29:Z38"/>
    <mergeCell ref="Z40:Z47"/>
    <mergeCell ref="Z48:Z50"/>
    <mergeCell ref="Z51:Z54"/>
    <mergeCell ref="AB5:AB18"/>
    <mergeCell ref="AB19:AB25"/>
    <mergeCell ref="AB26:AB28"/>
    <mergeCell ref="AB29:AB38"/>
    <mergeCell ref="AB39:AB47"/>
    <mergeCell ref="AB48:AB50"/>
    <mergeCell ref="AB51:AB54"/>
    <mergeCell ref="AB56:AB58"/>
    <mergeCell ref="AB59:AB61"/>
    <mergeCell ref="AG5:AG18"/>
    <mergeCell ref="AG19:AG25"/>
    <mergeCell ref="AG26:AG28"/>
    <mergeCell ref="AG29:AG38"/>
    <mergeCell ref="AG39:AG47"/>
    <mergeCell ref="AG48:AG50"/>
    <mergeCell ref="AG51:AG54"/>
    <mergeCell ref="E2:L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</dc:creator>
  <cp:lastModifiedBy>周春燕</cp:lastModifiedBy>
  <dcterms:created xsi:type="dcterms:W3CDTF">2025-06-04T03:45:00Z</dcterms:created>
  <dcterms:modified xsi:type="dcterms:W3CDTF">2026-06-10T10:25:00Z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7E2A456D464B4A15A81B349B5065E475_13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